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05" windowWidth="14805" windowHeight="7710" activeTab="9"/>
  </bookViews>
  <sheets>
    <sheet name="титульный" sheetId="7" r:id="rId1"/>
    <sheet name="ч. 1 .1" sheetId="4" r:id="rId2"/>
    <sheet name="ч. 1.2-1,4" sheetId="8" r:id="rId3"/>
    <sheet name="ч.2.1" sheetId="9" r:id="rId4"/>
    <sheet name="ч 2.2 -2.4" sheetId="5" r:id="rId5"/>
    <sheet name="ч 3" sheetId="10" r:id="rId6"/>
    <sheet name="ч 4.1" sheetId="11" r:id="rId7"/>
    <sheet name="ч 4.2" sheetId="6" r:id="rId8"/>
    <sheet name="ч 4.3" sheetId="12" r:id="rId9"/>
    <sheet name="ч 4.4-4.9" sheetId="13" r:id="rId10"/>
  </sheets>
  <definedNames>
    <definedName name="_xlnm.Print_Area" localSheetId="5">'ч 3'!$A$1:$T$91</definedName>
    <definedName name="_xlnm.Print_Area" localSheetId="6">'ч 4.1'!$A$1:$T$45</definedName>
    <definedName name="_xlnm.Print_Area" localSheetId="9">'ч 4.4-4.9'!$A$1:$P$37</definedName>
    <definedName name="_xlnm.Print_Area" localSheetId="1">'ч. 1 .1'!$A$8:$F$46</definedName>
    <definedName name="_xlnm.Print_Area" localSheetId="2">'ч. 1.2-1,4'!$A$1:$F$14</definedName>
    <definedName name="_xlnm.Print_Area" localSheetId="3">ч.2.1!$A$1:$F$36</definedName>
  </definedNames>
  <calcPr calcId="145621"/>
</workbook>
</file>

<file path=xl/calcChain.xml><?xml version="1.0" encoding="utf-8"?>
<calcChain xmlns="http://schemas.openxmlformats.org/spreadsheetml/2006/main">
  <c r="K18" i="13" l="1"/>
  <c r="I18" i="13"/>
  <c r="E18" i="11"/>
  <c r="E23" i="13" s="1"/>
  <c r="M16" i="13" s="1"/>
  <c r="I16" i="13" s="1"/>
  <c r="E19" i="11"/>
  <c r="J16" i="13"/>
  <c r="E5" i="8"/>
  <c r="E31" i="4"/>
  <c r="E23" i="4"/>
  <c r="F26" i="11"/>
  <c r="O26" i="11"/>
  <c r="L26" i="11"/>
  <c r="F8" i="10"/>
  <c r="G8" i="10"/>
  <c r="G13" i="10" s="1"/>
  <c r="H9" i="10"/>
  <c r="H10" i="10"/>
  <c r="H8" i="10"/>
  <c r="H13" i="10" s="1"/>
  <c r="I8" i="10"/>
  <c r="I13" i="10" s="1"/>
  <c r="F12" i="10"/>
  <c r="G12" i="10"/>
  <c r="H12" i="10"/>
  <c r="I12" i="10"/>
  <c r="F13" i="10"/>
  <c r="E13" i="10"/>
  <c r="C13" i="10"/>
  <c r="G10" i="10"/>
  <c r="G9" i="10"/>
  <c r="T40" i="10"/>
  <c r="M40" i="10"/>
  <c r="J40" i="10"/>
  <c r="G40" i="10"/>
  <c r="T39" i="10"/>
  <c r="T38" i="10"/>
  <c r="T37" i="10"/>
  <c r="T36" i="10"/>
  <c r="T35" i="10"/>
  <c r="M35" i="10"/>
  <c r="J35" i="10"/>
  <c r="G35" i="10"/>
  <c r="T34" i="10"/>
  <c r="M34" i="10"/>
  <c r="J34" i="10"/>
  <c r="G34" i="10"/>
  <c r="T33" i="10"/>
  <c r="P33" i="10"/>
  <c r="M33" i="10"/>
  <c r="J33" i="10"/>
  <c r="G33" i="10"/>
  <c r="T32" i="10"/>
  <c r="T31" i="10"/>
  <c r="T30" i="10"/>
  <c r="T29" i="10"/>
  <c r="P29" i="10"/>
  <c r="M29" i="10"/>
  <c r="J29" i="10"/>
  <c r="G29" i="10"/>
  <c r="T28" i="10"/>
  <c r="P28" i="10"/>
  <c r="M28" i="10"/>
  <c r="J28" i="10"/>
  <c r="G28" i="10"/>
  <c r="E21" i="4"/>
  <c r="F21" i="4" s="1"/>
  <c r="E22" i="4"/>
  <c r="F22" i="4" s="1"/>
  <c r="D38" i="4"/>
  <c r="D31" i="4"/>
  <c r="D23" i="4"/>
  <c r="D19" i="4"/>
  <c r="D15" i="4" s="1"/>
  <c r="D18" i="4"/>
  <c r="D17" i="4"/>
  <c r="D5" i="8"/>
  <c r="F5" i="8" s="1"/>
  <c r="F26" i="9"/>
  <c r="F27" i="9"/>
  <c r="F16" i="9"/>
  <c r="F17" i="9"/>
  <c r="F12" i="9"/>
  <c r="F11" i="9"/>
  <c r="F7" i="8"/>
  <c r="F8" i="8"/>
  <c r="F9" i="8"/>
  <c r="F11" i="8"/>
  <c r="E19" i="4"/>
  <c r="F19" i="4" s="1"/>
  <c r="F25" i="4"/>
  <c r="F26" i="4"/>
  <c r="F27" i="4"/>
  <c r="F29" i="4"/>
  <c r="F30" i="4"/>
  <c r="F31" i="4"/>
  <c r="F34" i="4"/>
  <c r="F35" i="4"/>
  <c r="E25" i="11"/>
  <c r="F25" i="11" s="1"/>
  <c r="D11" i="11"/>
  <c r="D9" i="11" s="1"/>
  <c r="F10" i="11"/>
  <c r="F12" i="11"/>
  <c r="G25" i="11"/>
  <c r="H25" i="11"/>
  <c r="I25" i="11"/>
  <c r="J25" i="11"/>
  <c r="K25" i="11"/>
  <c r="L25" i="11"/>
  <c r="M25" i="11"/>
  <c r="N25" i="11"/>
  <c r="O25" i="11"/>
  <c r="P25" i="11"/>
  <c r="Q25" i="11"/>
  <c r="R25" i="11"/>
  <c r="G12" i="11"/>
  <c r="H12" i="11"/>
  <c r="I12" i="11"/>
  <c r="J12" i="11"/>
  <c r="K12" i="11"/>
  <c r="L12" i="11"/>
  <c r="L11" i="11"/>
  <c r="M12" i="11"/>
  <c r="N12" i="11"/>
  <c r="O12" i="11"/>
  <c r="O11" i="11"/>
  <c r="O9" i="11"/>
  <c r="O10" i="11"/>
  <c r="P12" i="11"/>
  <c r="Q12" i="11"/>
  <c r="R12" i="11"/>
  <c r="E14" i="11"/>
  <c r="F14" i="11"/>
  <c r="G14" i="11"/>
  <c r="H14" i="11"/>
  <c r="I14" i="11"/>
  <c r="J14" i="11"/>
  <c r="K14" i="11"/>
  <c r="L14" i="11"/>
  <c r="M14" i="11"/>
  <c r="N14" i="11"/>
  <c r="N10" i="11"/>
  <c r="N9" i="11" s="1"/>
  <c r="N11" i="11"/>
  <c r="O14" i="11"/>
  <c r="P14" i="11"/>
  <c r="Q14" i="11"/>
  <c r="R14" i="11"/>
  <c r="D14" i="11"/>
  <c r="E13" i="11"/>
  <c r="F13" i="11"/>
  <c r="G13" i="11"/>
  <c r="H13" i="11"/>
  <c r="I13" i="11"/>
  <c r="J13" i="11"/>
  <c r="K13" i="11"/>
  <c r="L13" i="11"/>
  <c r="M13" i="11"/>
  <c r="N13" i="11"/>
  <c r="O13" i="11"/>
  <c r="P13" i="11"/>
  <c r="Q13" i="11"/>
  <c r="R13" i="11"/>
  <c r="D13" i="11"/>
  <c r="G11" i="11"/>
  <c r="G9" i="11"/>
  <c r="H11" i="11"/>
  <c r="I11" i="11"/>
  <c r="J11" i="11"/>
  <c r="K11" i="11"/>
  <c r="M11" i="11"/>
  <c r="P11" i="11"/>
  <c r="Q11" i="11"/>
  <c r="R11" i="11"/>
  <c r="G10" i="11"/>
  <c r="H10" i="11"/>
  <c r="H9" i="11"/>
  <c r="I10" i="11"/>
  <c r="I9" i="11" s="1"/>
  <c r="J10" i="11"/>
  <c r="J9" i="11" s="1"/>
  <c r="K10" i="11"/>
  <c r="K9" i="11" s="1"/>
  <c r="L10" i="11"/>
  <c r="L9" i="11" s="1"/>
  <c r="M10" i="11"/>
  <c r="M9" i="11"/>
  <c r="P10" i="11"/>
  <c r="P9" i="11" s="1"/>
  <c r="Q10" i="11"/>
  <c r="Q9" i="11"/>
  <c r="R10" i="11"/>
  <c r="R9" i="11" s="1"/>
  <c r="E18" i="4"/>
  <c r="F18" i="4"/>
  <c r="E17" i="4"/>
  <c r="F17" i="4" s="1"/>
  <c r="F38" i="4"/>
  <c r="F23" i="4"/>
  <c r="E11" i="11"/>
  <c r="E9" i="11" s="1"/>
  <c r="F9" i="11" s="1"/>
  <c r="D25" i="11"/>
  <c r="F11" i="11"/>
  <c r="E15" i="4" l="1"/>
  <c r="F15" i="4" s="1"/>
</calcChain>
</file>

<file path=xl/sharedStrings.xml><?xml version="1.0" encoding="utf-8"?>
<sst xmlns="http://schemas.openxmlformats.org/spreadsheetml/2006/main" count="568" uniqueCount="347">
  <si>
    <t>Информация о качестве обслуживания потребителей услуг</t>
  </si>
  <si>
    <t>(наименование сетевой организации)</t>
  </si>
  <si>
    <t>1. Общая информация о сетевой организации</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</si>
  <si>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</si>
  <si>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N</t>
  </si>
  <si>
    <t>Показатель</t>
  </si>
  <si>
    <t>Значение показателя, годы</t>
  </si>
  <si>
    <t>N-1</t>
  </si>
  <si>
    <t>N (текущий год)</t>
  </si>
  <si>
    <t>Динамика изменения показателя</t>
  </si>
  <si>
    <t>Количество потребителей (всего)</t>
  </si>
  <si>
    <t>СН1 (35 - 60 кВ)</t>
  </si>
  <si>
    <t>СН2 (1 - 20 кВ)</t>
  </si>
  <si>
    <t>НН (до 1 кВ)</t>
  </si>
  <si>
    <t>Из них:  Количество потребителей 1 кат. надёжности</t>
  </si>
  <si>
    <t xml:space="preserve">               Количество потребителей 2 кат. надёжности</t>
  </si>
  <si>
    <t xml:space="preserve">               Количество потребителей 3 кат. надёжности</t>
  </si>
  <si>
    <t>Потребители Юридические лица</t>
  </si>
  <si>
    <t>Потребители Физические лица</t>
  </si>
  <si>
    <t xml:space="preserve">                                                               СН1 (35 - 60 кВ)</t>
  </si>
  <si>
    <t xml:space="preserve">                                                                 СН2 (1 - 20 кВ)</t>
  </si>
  <si>
    <t xml:space="preserve">                                                                     НН (до 1 кВ)</t>
  </si>
  <si>
    <t>1.2. Количество точек поставки всего и точек поставки, оборудованных приборами учета электрической энергии, с разбивкой: физические лица, юридические лица, вводные устройства (вводно-распределительное устройство, главный распределительный щит) в многоквартирные дома, бесхозяйные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 заполняется в произвольной форме.</t>
  </si>
  <si>
    <t>Количество точек поставки (всего)</t>
  </si>
  <si>
    <t>Точки поставки, оборудованные приборами учёта, в т.ч.</t>
  </si>
  <si>
    <t>ВРУ-0,4кВ МКД</t>
  </si>
  <si>
    <t>Бесхозяйные объекты электросетевого хозяйства</t>
  </si>
  <si>
    <t>Приборы учёта с возможностью дистанционного сбора данных</t>
  </si>
  <si>
    <t>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t>
  </si>
  <si>
    <t>1.4. 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</si>
  <si>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</si>
  <si>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ВН (110 кВ и выше)</t>
  </si>
  <si>
    <t>Количество случаев нарушения качества электрической энергии, подтвержденных актами контролирующих организаций и (или) решениями суда &lt;3&gt;,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</si>
  <si>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&lt;3&gt;.</t>
  </si>
  <si>
    <t>--------------------------------</t>
  </si>
  <si>
    <t>Примечание:</t>
  </si>
  <si>
    <t>&lt;1&gt; Значения показателей определяются в соответствии с Методическими указаниями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утвержденными приказом Минэнерго России от 14.10.2013 N 718 (зарегистрирован Минюстом России 31.12.2013, регистрационный N 30988). При этом в расчетах следует учесть, что:</t>
  </si>
  <si>
    <t>&lt;2&gt; Значения показателей определяются в соответствии с примечанием 1 к пункту 2.1. При этом продолжительность планового прекращения передачи электрической энергии в отношении потребителей услуг определяется интервалом времени от момента начала плановых работ на объектах электросетевого хозяйства сетевой организации, сопровождаемых полным (частичным) ограничением режима потребления электрической энергии потребителей услуг, до момента окончания плановых работ на объектах электросетевого хозяйства данной электросетевой организации, но не превышающим интервал времени до момента восстановления режима потребления электрической энергии потребителям услуг.</t>
  </si>
  <si>
    <t>&lt;3&gt; Если по одному случаю нарушения качества электрической энергии имеется и акт контролирующей организации, и решение суда, учитывается только решение суда.</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</si>
  <si>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</si>
  <si>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 &lt;1&gt;</t>
  </si>
  <si>
    <t>Показатель качества оказания услуг по передаче электрической энергии (отношение общего числа зарегистрированных случаев нарушение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</si>
  <si>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</si>
  <si>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</si>
  <si>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</si>
  <si>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</si>
  <si>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</si>
  <si>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t>
  </si>
  <si>
    <t>n</t>
  </si>
  <si>
    <t>Всего по сетевой организации</t>
  </si>
  <si>
    <t>&lt;1&gt; Указываются наименования обособленных подразделений сетевой организации, в том числе производственных отделений или предприятий электрических сетей.</t>
  </si>
  <si>
    <t>&lt;2&gt; Значения показателей определяются в соответствии с пунктом 2.1, при этом в расчетах следует использовать количество потребителей услуг, энергопринимающие устройства которых расположены на территории эксплуатационной ответственности данного обособленного подразделения.</t>
  </si>
  <si>
    <t>2.3. Мероприятия, выполненные сетевой организацией в целях повышения качества оказания услуг по передаче электрической энергии в отчетном периоде, заполняется в произвольной форме.</t>
  </si>
  <si>
    <t>2.4. Прочая информация, которую сетевая организация считает целесообразной для включения в отчет, касающаяся качества оказания услуг по передаче электрической энергии, заполняется в произвольной форме.</t>
  </si>
  <si>
    <t>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</si>
  <si>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заполняется в произвольной форме.</t>
  </si>
  <si>
    <t>3.2. Мероприятия, выполненные сетевой организацией в целях совершенствования деятельности по технологическому присоединению в отчетном периоде, заполняется в произвольной форме.</t>
  </si>
  <si>
    <t>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заполняется в произвольной форме.</t>
  </si>
  <si>
    <t>3.4. 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</si>
  <si>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</si>
  <si>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</si>
  <si>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</si>
  <si>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</si>
  <si>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</si>
  <si>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</si>
  <si>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</si>
  <si>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</si>
  <si>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</si>
  <si>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&lt;1&gt;,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</si>
  <si>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&lt;2&gt;,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</si>
  <si>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</si>
  <si>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</si>
  <si>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&lt;3&gt;,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</si>
  <si>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</si>
  <si>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</si>
  <si>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&lt;4&gt;,</t>
  </si>
  <si>
    <t>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</si>
  <si>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</si>
  <si>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&lt;5&gt;, дней</t>
  </si>
  <si>
    <t>&lt;1&gt; Если рассмотрение заявки для заключения договора об осуществлении технологического присоединения к электрическим сетям проводилось в течение нескольких отчетных периодов, в том числе по причине необходимости получения дополнительных сведений для обеспечения соответствия ее требованиям нормативных правовых актов, такие заявки учитываются один раз в том отчетном периоде, в котором заявителю направлен проект договора.</t>
  </si>
  <si>
    <t>&lt;3&gt; При расчете средней продолжительности учитываются заявки, проект договора по которым направлен заявителю в соответствующем периоде регулирования (N или N-1). Длительность подготовки и направления проекта договора заявителю определяется с даты получения сетевой организацией заявки на технологическое присоединение или с даты получения недостающих сведений и (или) документов к заявке до даты направления проекта договора заявителю.</t>
  </si>
  <si>
    <t>&lt;4&gt; В строке 7 указываются договоры об осуществлении технологического присоединения, исполненные в соответствующем периоде регулирования (N или N-1), по которым имеется подписанный сторонами акт о технологическом присоединении и по которым произошло нарушение установленных сроков технологического присоединения. При этом не учитываются договоры об осуществлении технологического присоединения, сроки по которым нарушены в связи с неисполнением в срок обязательств по договору заявителями, тогда как сетевой организацией мероприятия по техническим условиям исполнены в срок и направлено соответствующее уведомление заявителю.</t>
  </si>
  <si>
    <t>&lt;5&gt; При расчете средней продолжительности учитываются договоры об осуществлении технологического присоединения к электрическим сетям, исполненные в соответствующем периоде регулирования (N или N-1). Продолжительность определяется с даты заключения договора до даты исполнения договора (подписания акта технологического присоединения) (в календарных днях). В случае, если заявителями не исполнены в срок обязательства по договору, а сетевой организацией мероприятия, предусмотренные техническими условиями, исполнены в установленный срок, датой исполнения обязательств по договору считается дата исполнения сетевой организацией мероприятий в соответствии с техническими условиями и направления заявителю соответствующего уведомления.</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</si>
  <si>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&lt;1&gt;.</t>
  </si>
  <si>
    <t>&lt;1&gt; Указываются значения стоимости технологического присоединения, рассчитанные по действующим ставкам платы за технологическое присоединение, в зависимости от типа местности, мощности заявителя, категории надежности заявителя, расстояния до границ земельного участка заявителя, необходимости строительства подстанции, типа линии, в формате X/Y, где X - плата за технологическое присоединение, полученная посредством применения стандартизированных тарифных ставок, Y - плата за технологическое присоединение, полученная посредством применения ставок за единицу максимальной мощности. Значения стоимости технологического присоединения рассчитываются в соответствии с параметрами, указанными в настоящем пункте.</t>
  </si>
  <si>
    <t>Мощность энергопринимающих устройств заявителя, кВт</t>
  </si>
  <si>
    <t>Категория надежности</t>
  </si>
  <si>
    <t>I - II</t>
  </si>
  <si>
    <t>III</t>
  </si>
  <si>
    <t>Расстояние до границ земельного участка заявителя, м</t>
  </si>
  <si>
    <t>Необходимость строительства подстанции</t>
  </si>
  <si>
    <t>Тип линии</t>
  </si>
  <si>
    <t>Да</t>
  </si>
  <si>
    <t>КЛ</t>
  </si>
  <si>
    <t>ВЛ</t>
  </si>
  <si>
    <t>Нет</t>
  </si>
  <si>
    <t>4. Качество обслуживания</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</si>
  <si>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</si>
  <si>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</si>
  <si>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</si>
  <si>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</si>
  <si>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</si>
  <si>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</si>
  <si>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</si>
  <si>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</si>
  <si>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т.ч.</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</si>
  <si>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</si>
  <si>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</si>
  <si>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</si>
  <si>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</si>
  <si>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</si>
  <si>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</si>
  <si>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 &lt;1&gt;</t>
  </si>
  <si>
    <t>оказание услуг по передаче электрической энергии, в том числе</t>
  </si>
  <si>
    <t>качество услуг по передаче электрической энергии &lt;2&gt;</t>
  </si>
  <si>
    <t>качество электрической энергии &lt;3&gt;</t>
  </si>
  <si>
    <t>техническое обслуживание объектов электросетевого хозяйства</t>
  </si>
  <si>
    <t>Заявка на оказание услуг</t>
  </si>
  <si>
    <t>на заключение договора на оказание услуг по передаче электрической энергии</t>
  </si>
  <si>
    <t>организация коммерческого учета электрической энергии</t>
  </si>
  <si>
    <t>&lt;1&gt;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t>
  </si>
  <si>
    <t>относятся к регулируемым видам услуг сетевых организаций;</t>
  </si>
  <si>
    <t>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t>
  </si>
  <si>
    <t>Случаи, при которых обращение не отображается как жалоба:</t>
  </si>
  <si>
    <t>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t>
  </si>
  <si>
    <t>обращение, подлежащее или находящееся на рассмотрении в суде в соответствии с законодательством Российской Федерации;</t>
  </si>
  <si>
    <t>обращение по спорам в рамках оказания услуг по передаче электрической энергии с субъектами рынков электрической энергии.</t>
  </si>
  <si>
    <t>&lt;2&gt;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электрической энергии в случаях:</t>
  </si>
  <si>
    <t>-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Российской Федерации;</t>
  </si>
  <si>
    <t>- нарушения своих обязательств потребителем;</t>
  </si>
  <si>
    <t>- возникновения (угроза возникновения) аварийных электроэнергетических режимов;</t>
  </si>
  <si>
    <t>- выявления факта ненадлежащего технологического присоединения энергопринимающих устройств потребителя к объектам электросетевого хозяйства;</t>
  </si>
  <si>
    <t>- прекращения обязательств по оказанию услуг по передаче электрической энергии в отношении энергопринимающих устройств потребителя по договору оказания услуг по передаче электрической энергии.</t>
  </si>
  <si>
    <t>4.2. Информация о деятельности офисов обслуживания потребителей &lt;1&gt;.</t>
  </si>
  <si>
    <t>Офис обслуживания потребителей</t>
  </si>
  <si>
    <t>Тип офиса &lt;2&gt;</t>
  </si>
  <si>
    <t>Адрес местонахождения</t>
  </si>
  <si>
    <t>Номер телефона, адрес электронной почты</t>
  </si>
  <si>
    <t>Режим работы</t>
  </si>
  <si>
    <t>Предоставляемые услуги &lt;3&gt;</t>
  </si>
  <si>
    <t>Количество потребителей, обратившихся очно в отчетном периоде</t>
  </si>
  <si>
    <t>Среднее время на обслуживание потребителя, мин. &lt;4&gt;</t>
  </si>
  <si>
    <t>Среднее время ожидания потребителя в очереди, мин. &lt;4&gt;</t>
  </si>
  <si>
    <t>Количество сторонних организаций на территории офиса обслуживания (при наличии указать названия организаций) &lt;4&gt;</t>
  </si>
  <si>
    <t>&lt;1&gt; Раздел подлежит заполнению территориальными сетевыми организациями.</t>
  </si>
  <si>
    <t>&lt;2&gt; В столбце 3 указывается тип офиса обслуживания потребителей (центр обслуживания или пункт обслуживания) в соответствии с Едиными стандартами качества обслуживания сетевыми организациями потребителей сетевых организаций.</t>
  </si>
  <si>
    <t>&lt;3&gt; В столбце 7 указываются дополнительные услуги, предоставляемые потребителям, не предусмотренные Едиными стандартами качества обслуживания сетевыми организациями потребителей услуг сетевых организаций.</t>
  </si>
  <si>
    <t>&lt;4&gt; Информация заполняется только по офисам обслуживания потребителей, отнесенным к Центрам обслуживания потребителей.</t>
  </si>
  <si>
    <t>4.3. Информация о заочном обслуживании потребителей посредством телефонной связи.</t>
  </si>
  <si>
    <t>Наименование</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</si>
  <si>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</si>
  <si>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</si>
  <si>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</si>
  <si>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</si>
  <si>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</si>
  <si>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</si>
  <si>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</si>
  <si>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</si>
  <si>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 &lt;1&gt;</t>
  </si>
  <si>
    <t>мин.</t>
  </si>
  <si>
    <t>Среднее время обработки телефонного вызова от потребителя на выделенные телефонные номера за текущий период &lt;2&gt;</t>
  </si>
  <si>
    <t>&lt;1&gt; В строке 3 среднее время ожидания потребителем ответа по телефону сетевой организации определяется с момента соединения (в случае обслуживания потребителей с использованием системы интерактивного голосового меню - с момента выбора потребителем категории "соединение с работником организации" в системе интерактивного голосового меню) до момента ответа работника сетевой организации.</t>
  </si>
  <si>
    <t>&lt;2&gt; В строке 4 при расчете среднего времени обработки телефонного вызова учитывается время разговора потребителя с оператором сетевой организации и не учитывается время последующей обработки телефонного вызова.</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</si>
  <si>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</si>
  <si>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</si>
  <si>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</si>
  <si>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</si>
  <si>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 &lt;1&gt;.</t>
  </si>
  <si>
    <t>Идентификационный номер обращения</t>
  </si>
  <si>
    <t>Дата обращения</t>
  </si>
  <si>
    <t>Время обращения</t>
  </si>
  <si>
    <t>Форма обращения</t>
  </si>
  <si>
    <t>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</si>
  <si>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</si>
  <si>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</si>
  <si>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</si>
  <si>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</si>
  <si>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</si>
  <si>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</si>
  <si>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</si>
  <si>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</si>
  <si>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</si>
  <si>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Обращения потребителей, содержащие жалобу &lt;2&gt;</t>
  </si>
  <si>
    <t>Обращения потребителей, содержащие заявку на оказание услуг</t>
  </si>
  <si>
    <t>Факт получения потребителем ответа</t>
  </si>
  <si>
    <t>Мероприятия по результатам обращения &lt;3&gt;</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</si>
  <si>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</si>
  <si>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</si>
  <si>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</si>
  <si>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</si>
  <si>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</si>
  <si>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</si>
  <si>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</si>
  <si>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</si>
  <si>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</si>
  <si>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</si>
  <si>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&lt;1&gt; В столбцах, соответствующих форме и (или) категории поступившего обращения, а также факту получения ответа потребителем, указывается знак "+".</t>
  </si>
  <si>
    <t>&lt;2&gt; Указываются жалобы, которые:</t>
  </si>
  <si>
    <t>Случаи, при которых обращение не фиксируется как жалоба:</t>
  </si>
  <si>
    <t>обращение по спорам в рамках оказания услуг по передаче электрической энергии с промышленными предприятиями и субъектами розничного рынка электрической энергии.</t>
  </si>
  <si>
    <t>&lt;3&gt; Указываются мероприятия, проведенные или планируемые к проведению сетевой организацией в рамках поступившего обращения, непосредственно касающиеся потребителя и соответствующие инвестиционным или ремонтным программам.</t>
  </si>
  <si>
    <t>&lt;2&gt; Под нарушением сроков в таблице 2.1 понимается несоблюдение сроков, установленных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 декабря 2004 г. N 861 (Собрание законодательства Российской Федерации, 2004, N 52 (ч. II), ст. 5525; 2007, N 14, ст. 1687; N 31, ст. 4100; 2009, N 9, ст. 1103; N 8, ст. 979; N 17, ст. 2088; N 25, ст. 3073; N 41, ст. 4771; 2010, N 12, ст. 1333; N 24, ст. 2607; N 25, ст. 3175; N 40, ст. 5086; 2011, N 10, ст. 1406; 2012, N 4, ст. 504; N 23, ст. 3008; N 41, ст. 5636; N 49, ст. 6858; N 52, ст. 7525; 2013, N 30 (часть II), ст. 4119; N 31, ст. 4226; N 31, ст. 4236; N 32, ст. 4309; N 33, ст. 4392; N 35, ст. 4523; N 42, ст. 5373; N 44, ст. 5765; N 47, ст. 6105; N 48, ст. 6255; N 50, ст. 6598; 2014, N 7, ст. 689; N 9, ст. 913; N 11, ст. 1156; N 25, ст. 3311; N 32, ст. 4513; N 32, ст. 4521).</t>
  </si>
  <si>
    <t>&lt;3&gt;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энергии является сам потребитель или иное лицо, не связанное с сетевой организацией, а также в случаях, если нарушения возникли в результате стихийных бедствий, аварий и других событий, произошедших не по вине сетевой организации.</t>
  </si>
  <si>
    <t>СПРАВКА</t>
  </si>
  <si>
    <t>по основному электротехническому оборудованию, находящемуся</t>
  </si>
  <si>
    <t>№</t>
  </si>
  <si>
    <t>п/п</t>
  </si>
  <si>
    <t>Наименование оборудования</t>
  </si>
  <si>
    <t>Техническая характеристика</t>
  </si>
  <si>
    <t>на 2015г.</t>
  </si>
  <si>
    <t>1.</t>
  </si>
  <si>
    <t>ПС 35/10,6 кВ</t>
  </si>
  <si>
    <t>2.</t>
  </si>
  <si>
    <t>РП 10кВ</t>
  </si>
  <si>
    <t>3.</t>
  </si>
  <si>
    <t>ТП 6,10/ 0,4 кВ</t>
  </si>
  <si>
    <t xml:space="preserve">       1-тр.-40шт.</t>
  </si>
  <si>
    <t>87 шт</t>
  </si>
  <si>
    <t>из них 2-тр.-47шт.</t>
  </si>
  <si>
    <t>4.</t>
  </si>
  <si>
    <t>ПП–35кВ</t>
  </si>
  <si>
    <t>2 шт</t>
  </si>
  <si>
    <t>5.</t>
  </si>
  <si>
    <t xml:space="preserve">ПП – 10кВ </t>
  </si>
  <si>
    <t>3 шт</t>
  </si>
  <si>
    <t>6.</t>
  </si>
  <si>
    <t>ВЛ–35 кВ всего, в т.ч.</t>
  </si>
  <si>
    <t>двухцепная</t>
  </si>
  <si>
    <t>одноцепная</t>
  </si>
  <si>
    <t>ВЛ-10кВ (в габаритах 35кВ)</t>
  </si>
  <si>
    <t>47,33 км</t>
  </si>
  <si>
    <t>20,13км</t>
  </si>
  <si>
    <t xml:space="preserve">              13,2 км</t>
  </si>
  <si>
    <t xml:space="preserve">               14км</t>
  </si>
  <si>
    <t xml:space="preserve">               13,2 км</t>
  </si>
  <si>
    <t xml:space="preserve">                14км</t>
  </si>
  <si>
    <t>7.</t>
  </si>
  <si>
    <t>ВЛ – 6,10 кВ</t>
  </si>
  <si>
    <t>72 км</t>
  </si>
  <si>
    <t>8.</t>
  </si>
  <si>
    <t>ВЛ – 0,4 кВ</t>
  </si>
  <si>
    <t>34,72 км</t>
  </si>
  <si>
    <t>Всего по ВЛ</t>
  </si>
  <si>
    <t>154,05 км</t>
  </si>
  <si>
    <t>9.</t>
  </si>
  <si>
    <t>КЛ–6-10 кВ</t>
  </si>
  <si>
    <r>
      <t>КЛ</t>
    </r>
    <r>
      <rPr>
        <b/>
        <sz val="12"/>
        <color indexed="8"/>
        <rFont val="Times New Roman"/>
        <family val="1"/>
        <charset val="204"/>
      </rPr>
      <t>–</t>
    </r>
    <r>
      <rPr>
        <sz val="12"/>
        <color indexed="8"/>
        <rFont val="Times New Roman"/>
        <family val="1"/>
        <charset val="204"/>
      </rPr>
      <t xml:space="preserve"> 0,4 кВ                  </t>
    </r>
  </si>
  <si>
    <t>60,99 км</t>
  </si>
  <si>
    <t>124,00 км</t>
  </si>
  <si>
    <t>124 км</t>
  </si>
  <si>
    <t>Всего по КЛ</t>
  </si>
  <si>
    <t>184,99 км</t>
  </si>
  <si>
    <t>Итого:</t>
  </si>
  <si>
    <t>339,04 км</t>
  </si>
  <si>
    <t>Данные об износе систем коммунальной инфраструктуры организации, оказывающей услуги электроснабжения, по состоянию на 01.01.2016г.</t>
  </si>
  <si>
    <t>Наименование организации, осуществляющей регулируемые виды деятельности</t>
  </si>
  <si>
    <t>Износ систем (%):</t>
  </si>
  <si>
    <t>оборудования передачи электрической энергии (трансформаторные подстанции)</t>
  </si>
  <si>
    <t>оборудования передачи электрической энергии (сети)</t>
  </si>
  <si>
    <t>Динамика изменения показателя в %</t>
  </si>
  <si>
    <t>Наименование участка сети</t>
  </si>
  <si>
    <t>Мах разр. к использованию мощность от сети ОАО "Тюменьэнерго"</t>
  </si>
  <si>
    <t>Подключенная мощность заявителей, кВт</t>
  </si>
  <si>
    <t>Резерв мощно-сти на начало периода, кВт</t>
  </si>
  <si>
    <t>Вводимая мощность, с учетом ИП, кВт</t>
  </si>
  <si>
    <t>Заявленная мощность в текущ. пер., кВт</t>
  </si>
  <si>
    <t>Резерв мощно-сти на конец периода, кВт</t>
  </si>
  <si>
    <t>Уровень напря-жения подклю-чения, кВ</t>
  </si>
  <si>
    <t>ПС 110/35/6 кВ "Стрела", в т.ч.</t>
  </si>
  <si>
    <t>ПС 35/10 кВ "Константиновская"</t>
  </si>
  <si>
    <t>ПС 35/10 кВ "Алевтина"</t>
  </si>
  <si>
    <t>ПС 35/6 кВ "Тепловая"</t>
  </si>
  <si>
    <t>ПС110/10 кВ "Ханупа"</t>
  </si>
  <si>
    <t>Х</t>
  </si>
  <si>
    <t>3. Разработана вспомогательная документация для ознакомления заявителей с процессом технологического присоединения.</t>
  </si>
  <si>
    <t>2. Проведена работа по сокращению сроков технологического присоединения.</t>
  </si>
  <si>
    <t>См. п.2.3. и п. 3.2.</t>
  </si>
  <si>
    <t>АО «Муравленковское предприятие городских электрических сетей» за 2016 год</t>
  </si>
  <si>
    <t>на 2016г.</t>
  </si>
  <si>
    <t>90 шт</t>
  </si>
  <si>
    <t>из них 2-тр.-48шт.</t>
  </si>
  <si>
    <t xml:space="preserve">       1-тр.-42шт.</t>
  </si>
  <si>
    <t xml:space="preserve">Акционерное общество "Муравленковское предприятие городских электрических сетей" </t>
  </si>
  <si>
    <t>Данные об износе систем коммунальной инфраструктуры организации, оказывающей услуги электроснабжения, по состоянию на 10.01.2017г.</t>
  </si>
  <si>
    <t>1. Проведено обучение персонала АО "МПГЭС" по разъяснению изменений, внесенных в нормативные и правовые акты по технологическому присоединению в 2016 году.</t>
  </si>
  <si>
    <t xml:space="preserve"> В 2016 году зарегистрировано наибольшее число  обращений, содержащих заявку на приёмку коммерческого учёта.</t>
  </si>
  <si>
    <t>N-1 2015</t>
  </si>
  <si>
    <t>N 2016 (текущий год)</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</si>
  <si>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</si>
  <si>
    <t>В т.ч.                                                        ВН (110 кВ и выше)</t>
  </si>
  <si>
    <t>1.1</t>
  </si>
  <si>
    <t>1.2</t>
  </si>
  <si>
    <t>В т.ч.                                                                 ВН (110 кВ и выше)</t>
  </si>
  <si>
    <t>2.1</t>
  </si>
  <si>
    <t>2.2</t>
  </si>
  <si>
    <t>2.3</t>
  </si>
  <si>
    <t>2.4</t>
  </si>
  <si>
    <t>2. Информация о качестве услуг по передаче электрической энергии</t>
  </si>
  <si>
    <t>Показатель средней продолжительности прекращений передачи электрической энергии                                                            (                     ) &lt;1&gt;</t>
  </si>
  <si>
    <t>1.3</t>
  </si>
  <si>
    <t>1.4</t>
  </si>
  <si>
    <t>Показатель средней частоты прекращений передачи электрической энергии (                  ) &lt;1&gt;</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</si>
  <si>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</si>
  <si>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</si>
  <si>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</si>
  <si>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</si>
  <si>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</si>
  <si>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4.1</t>
  </si>
  <si>
    <t>4.2</t>
  </si>
  <si>
    <t>4.3</t>
  </si>
  <si>
    <t>4.4</t>
  </si>
  <si>
    <t>5.1</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</si>
  <si>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</si>
  <si>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1.5</t>
  </si>
  <si>
    <t>1.6</t>
  </si>
  <si>
    <t>2.5</t>
  </si>
  <si>
    <t>2.6</t>
  </si>
  <si>
    <t>2.7</t>
  </si>
  <si>
    <t>2.8</t>
  </si>
  <si>
    <t>7.1</t>
  </si>
  <si>
    <t>7.2</t>
  </si>
  <si>
    <t>Показатель средней продолжительности прекращений передачи электрической энергии,                                                                                                                                                           &lt;2&gt;</t>
  </si>
  <si>
    <t>Показатель средней частоты прекращений передачи электрической энергии,                                  &lt;2&gt;</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</si>
  <si>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</si>
  <si>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</si>
  <si>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3. Информация о качестве услугпо технологическому присоединению</t>
  </si>
  <si>
    <t>500 - сельская местность/ 300 - городская местность</t>
  </si>
  <si>
    <t xml:space="preserve">             - количество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в отношении которых произошло i-ое прекращение передачи электрической энергии, в рамках технологического нарушения, шт.;</t>
  </si>
  <si>
    <t xml:space="preserve">              - максимальное за расчетный период регулирования число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шт.</t>
  </si>
  <si>
    <t>X</t>
  </si>
  <si>
    <t>Y</t>
  </si>
  <si>
    <t>8-800-100-31-19</t>
  </si>
  <si>
    <t>+</t>
  </si>
  <si>
    <t>Центр обслуживания потребителей</t>
  </si>
  <si>
    <t>Центральный офис обслуживания потребителей</t>
  </si>
  <si>
    <t>ЯНАО, г. Муравленко, ул. Нефтяников, 26</t>
  </si>
  <si>
    <t>(34938) 43 2 85, 43 3 42, E-mail:  officempges@mail.ru</t>
  </si>
  <si>
    <t xml:space="preserve"> </t>
  </si>
  <si>
    <t>c 8. 00 до 17. 30  перерыв с 13. 42 до 14. 00, выходные: суббота и воскресенье</t>
  </si>
  <si>
    <r>
      <t xml:space="preserve">МО г. Муравленко </t>
    </r>
    <r>
      <rPr>
        <b/>
        <i/>
        <sz val="12"/>
        <color indexed="8"/>
        <rFont val="Courier New"/>
        <family val="3"/>
        <charset val="204"/>
      </rPr>
      <t>за 2016 год</t>
    </r>
  </si>
  <si>
    <t xml:space="preserve">АО «Муравленковское предприятие городских электрических сетей» </t>
  </si>
  <si>
    <t>в хозяйственном ведении АО «МПГЭС»</t>
  </si>
  <si>
    <r>
      <t>В 2016 году в результате письменного опроса, проведённого в виде анкетирования, участвовали 50 потребителя. В анкете предлагались вопросы об информировании потребителей о плановых отключениях, о наличии выделенного номера для обращений потребителей, о качестве предоставляемых услуг</t>
    </r>
    <r>
      <rPr>
        <sz val="12"/>
        <color indexed="8"/>
        <rFont val="Times New Roman"/>
        <family val="1"/>
        <charset val="204"/>
      </rPr>
      <t>.</t>
    </r>
  </si>
  <si>
    <t>Расчет выполнен в соответствии с размером платы за выполнение мероприятий, рассчитанной в соответствии с «Методическими указаниями по определению размера платы за технологическое присоединение к электрическим сетям», утвержденными приказом департамента тарифной политики, энергетики и жилищно-коммунального комплекса ЯНАО от 25.12.2015г. №432-т,  для городской местности, с индексом изменения сметной стоимости строительно-монтажных работ на IV квартал 2016 года.</t>
  </si>
  <si>
    <t>Заключен договор на технологическое присоединение</t>
  </si>
  <si>
    <t>Составлены акты допуска прибора учёта в эксплуатацию</t>
  </si>
  <si>
    <t>Оформлены АРБПиЭО. Проведены анализы работы оборудования и направлены оргументированные ответы.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</si>
</sst>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9" x14ac:knownFonts="1">
    <font>
      <sz val="11"/>
      <color theme="1"/>
      <name val="Calibri"/>
      <family val="2"/>
      <scheme val="minor"/>
    </font>
    <font>
      <b/>
      <sz val="11"/>
      <color indexed="8"/>
      <name val="Calibri"/>
      <family val="2"/>
      <charset val="204"/>
    </font>
    <font>
      <b/>
      <i/>
      <sz val="11"/>
      <color indexed="8"/>
      <name val="Calibri"/>
      <family val="2"/>
      <charset val="204"/>
    </font>
    <font>
      <sz val="12"/>
      <color indexed="8"/>
      <name val="Courier New"/>
      <family val="3"/>
      <charset val="204"/>
    </font>
    <font>
      <b/>
      <i/>
      <sz val="12"/>
      <color indexed="8"/>
      <name val="Courier New"/>
      <family val="3"/>
      <charset val="204"/>
    </font>
    <font>
      <b/>
      <i/>
      <u/>
      <sz val="12"/>
      <color indexed="8"/>
      <name val="Courier New"/>
      <family val="3"/>
      <charset val="204"/>
    </font>
    <font>
      <sz val="8"/>
      <name val="Calibri"/>
      <family val="2"/>
    </font>
    <font>
      <sz val="12"/>
      <color indexed="8"/>
      <name val="Times New Roman"/>
      <family val="1"/>
      <charset val="204"/>
    </font>
    <font>
      <b/>
      <sz val="12"/>
      <color indexed="8"/>
      <name val="Times New Roman"/>
      <family val="1"/>
      <charset val="204"/>
    </font>
    <font>
      <sz val="14"/>
      <color indexed="8"/>
      <name val="Times New Roman"/>
      <family val="1"/>
      <charset val="204"/>
    </font>
    <font>
      <sz val="10"/>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Calibri"/>
      <family val="2"/>
    </font>
    <font>
      <sz val="10"/>
      <name val="Times New Roman"/>
      <family val="1"/>
      <charset val="204"/>
    </font>
    <font>
      <sz val="8"/>
      <name val="Times New Roman"/>
      <family val="1"/>
      <charset val="204"/>
    </font>
    <font>
      <b/>
      <sz val="10"/>
      <name val="Times New Roman"/>
      <family val="1"/>
      <charset val="204"/>
    </font>
    <font>
      <sz val="11"/>
      <color indexed="8"/>
      <name val="Calibri"/>
      <family val="2"/>
      <charset val="204"/>
    </font>
    <font>
      <b/>
      <sz val="12"/>
      <color indexed="8"/>
      <name val="Calibri"/>
      <family val="2"/>
      <charset val="204"/>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1">
    <xf numFmtId="0" fontId="0" fillId="0" borderId="0"/>
  </cellStyleXfs>
  <cellXfs count="19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right"/>
    </xf>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0" xfId="0" applyBorder="1" applyAlignment="1">
      <alignment horizontal="right"/>
    </xf>
    <xf numFmtId="0" fontId="0" fillId="0" borderId="0" xfId="0" applyBorder="1" applyAlignment="1">
      <alignment horizontal="right" wrapText="1"/>
    </xf>
    <xf numFmtId="0" fontId="0" fillId="0" borderId="0"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top" wrapText="1"/>
    </xf>
    <xf numFmtId="0" fontId="0" fillId="0" borderId="0" xfId="0" applyAlignment="1"/>
    <xf numFmtId="0" fontId="1" fillId="0" borderId="0" xfId="0" applyFont="1" applyAlignment="1"/>
    <xf numFmtId="49" fontId="0" fillId="0" borderId="0" xfId="0" applyNumberFormat="1" applyBorder="1" applyAlignment="1">
      <alignment horizontal="center"/>
    </xf>
    <xf numFmtId="0" fontId="2" fillId="0" borderId="0" xfId="0" applyFont="1" applyAlignment="1"/>
    <xf numFmtId="0" fontId="2" fillId="0" borderId="0" xfId="0" applyFont="1" applyAlignment="1">
      <alignment wrapText="1"/>
    </xf>
    <xf numFmtId="1" fontId="0" fillId="0" borderId="1" xfId="0" applyNumberFormat="1" applyBorder="1" applyAlignment="1">
      <alignment horizontal="center" vertical="center"/>
    </xf>
    <xf numFmtId="43" fontId="0" fillId="0" borderId="1" xfId="0" applyNumberFormat="1" applyBorder="1" applyAlignment="1">
      <alignment wrapText="1"/>
    </xf>
    <xf numFmtId="4" fontId="0" fillId="0" borderId="1" xfId="0" applyNumberFormat="1" applyBorder="1"/>
    <xf numFmtId="49" fontId="0" fillId="0" borderId="2" xfId="0" applyNumberFormat="1" applyBorder="1" applyAlignment="1">
      <alignment vertical="center" wrapText="1"/>
    </xf>
    <xf numFmtId="49" fontId="0" fillId="0" borderId="0" xfId="0" applyNumberFormat="1" applyAlignment="1">
      <alignment vertical="center" wrapText="1"/>
    </xf>
    <xf numFmtId="49" fontId="0" fillId="0" borderId="0" xfId="0" applyNumberFormat="1" applyBorder="1" applyAlignment="1">
      <alignment vertical="center" wrapText="1"/>
    </xf>
    <xf numFmtId="43" fontId="0" fillId="0" borderId="1" xfId="0" applyNumberFormat="1" applyFill="1" applyBorder="1" applyAlignment="1">
      <alignment wrapText="1"/>
    </xf>
    <xf numFmtId="43" fontId="0" fillId="0" borderId="1" xfId="0" applyNumberFormat="1" applyFill="1" applyBorder="1"/>
    <xf numFmtId="4" fontId="0" fillId="0" borderId="1" xfId="0" applyNumberFormat="1" applyFill="1" applyBorder="1"/>
    <xf numFmtId="4" fontId="0" fillId="0" borderId="1" xfId="0" applyNumberFormat="1" applyFill="1" applyBorder="1" applyAlignment="1">
      <alignment wrapText="1"/>
    </xf>
    <xf numFmtId="43" fontId="0" fillId="0" borderId="1" xfId="0" applyNumberFormat="1" applyFill="1" applyBorder="1" applyAlignment="1">
      <alignment horizontal="center" vertical="center" wrapText="1"/>
    </xf>
    <xf numFmtId="0" fontId="0" fillId="0" borderId="3" xfId="0" applyBorder="1" applyAlignment="1"/>
    <xf numFmtId="0" fontId="0" fillId="0" borderId="4" xfId="0" applyBorder="1" applyAlignment="1"/>
    <xf numFmtId="0" fontId="0" fillId="0" borderId="5" xfId="0" applyBorder="1" applyAlignment="1"/>
    <xf numFmtId="0" fontId="2" fillId="0" borderId="0" xfId="0" applyFont="1" applyAlignment="1">
      <alignment horizontal="left" wrapText="1"/>
    </xf>
    <xf numFmtId="0" fontId="8" fillId="0" borderId="0" xfId="0" applyFont="1" applyAlignment="1">
      <alignment horizontal="left" wrapText="1"/>
    </xf>
    <xf numFmtId="14" fontId="0" fillId="0" borderId="1" xfId="0" applyNumberFormat="1" applyBorder="1"/>
    <xf numFmtId="0" fontId="9" fillId="0" borderId="0" xfId="0" applyFont="1" applyAlignment="1">
      <alignment horizontal="center"/>
    </xf>
    <xf numFmtId="0" fontId="10" fillId="0" borderId="0" xfId="0" applyFont="1" applyAlignment="1">
      <alignment horizontal="center"/>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8" fillId="0" borderId="10" xfId="0" applyFont="1" applyBorder="1" applyAlignment="1">
      <alignment horizontal="center" vertical="top" wrapText="1"/>
    </xf>
    <xf numFmtId="0" fontId="0" fillId="0" borderId="11" xfId="0"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0" fontId="8" fillId="0" borderId="9" xfId="0" applyFont="1" applyBorder="1" applyAlignment="1">
      <alignment horizontal="center" vertical="top" wrapText="1"/>
    </xf>
    <xf numFmtId="0" fontId="11" fillId="0" borderId="0" xfId="0" applyFont="1" applyFill="1" applyAlignment="1">
      <alignment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top" wrapText="1"/>
    </xf>
    <xf numFmtId="2" fontId="1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0" fontId="12" fillId="0" borderId="0" xfId="0" applyFont="1" applyAlignment="1">
      <alignment horizontal="center"/>
    </xf>
    <xf numFmtId="0" fontId="13" fillId="0" borderId="0" xfId="0" applyFont="1" applyAlignment="1">
      <alignment horizontal="center"/>
    </xf>
    <xf numFmtId="0" fontId="13" fillId="0" borderId="0" xfId="0" applyFont="1"/>
    <xf numFmtId="0" fontId="0" fillId="0" borderId="12" xfId="0" applyFill="1" applyBorder="1"/>
    <xf numFmtId="2" fontId="0" fillId="0" borderId="1" xfId="0" applyNumberFormat="1" applyBorder="1"/>
    <xf numFmtId="0" fontId="14" fillId="0" borderId="0" xfId="0" applyFont="1" applyFill="1"/>
    <xf numFmtId="0" fontId="14" fillId="0" borderId="0" xfId="0" applyFont="1" applyFill="1" applyBorder="1"/>
    <xf numFmtId="0" fontId="16" fillId="0" borderId="0" xfId="0" applyFont="1" applyFill="1"/>
    <xf numFmtId="0" fontId="16" fillId="0" borderId="0" xfId="0" applyFont="1" applyFill="1" applyBorder="1"/>
    <xf numFmtId="2" fontId="16" fillId="0" borderId="0" xfId="0" applyNumberFormat="1" applyFont="1" applyFill="1" applyBorder="1"/>
    <xf numFmtId="0" fontId="14" fillId="0" borderId="0" xfId="0" applyNumberFormat="1" applyFont="1" applyFill="1" applyBorder="1" applyAlignment="1">
      <alignment vertical="center" wrapText="1"/>
    </xf>
    <xf numFmtId="0" fontId="14" fillId="0" borderId="1" xfId="0" applyNumberFormat="1" applyFont="1" applyFill="1" applyBorder="1" applyAlignment="1">
      <alignment horizontal="center"/>
    </xf>
    <xf numFmtId="0" fontId="16" fillId="0" borderId="0" xfId="0" applyNumberFormat="1" applyFont="1" applyFill="1" applyBorder="1" applyAlignment="1"/>
    <xf numFmtId="0" fontId="16" fillId="0" borderId="1" xfId="0" applyNumberFormat="1" applyFont="1" applyFill="1" applyBorder="1" applyAlignment="1">
      <alignment wrapText="1"/>
    </xf>
    <xf numFmtId="0" fontId="14" fillId="0" borderId="1" xfId="0" applyNumberFormat="1" applyFont="1" applyFill="1" applyBorder="1" applyAlignment="1">
      <alignment wrapText="1"/>
    </xf>
    <xf numFmtId="0" fontId="16" fillId="0" borderId="1" xfId="0" applyNumberFormat="1" applyFont="1" applyFill="1" applyBorder="1" applyAlignment="1"/>
    <xf numFmtId="0" fontId="14" fillId="0" borderId="0" xfId="0" applyNumberFormat="1" applyFont="1" applyFill="1" applyBorder="1" applyAlignment="1">
      <alignment horizontal="center"/>
    </xf>
    <xf numFmtId="0" fontId="14" fillId="0" borderId="0" xfId="0" applyNumberFormat="1" applyFont="1" applyFill="1" applyBorder="1" applyAlignment="1"/>
    <xf numFmtId="0" fontId="16" fillId="0" borderId="0" xfId="0" applyNumberFormat="1" applyFont="1" applyFill="1" applyBorder="1" applyAlignment="1">
      <alignment wrapText="1"/>
    </xf>
    <xf numFmtId="1" fontId="16" fillId="0" borderId="0" xfId="0" applyNumberFormat="1" applyFont="1" applyFill="1" applyBorder="1" applyAlignment="1"/>
    <xf numFmtId="0" fontId="14" fillId="0" borderId="0" xfId="0" applyNumberFormat="1" applyFont="1" applyFill="1" applyBorder="1" applyAlignment="1">
      <alignment wrapText="1"/>
    </xf>
    <xf numFmtId="3" fontId="16" fillId="0" borderId="0" xfId="0" applyNumberFormat="1" applyFont="1" applyFill="1" applyBorder="1" applyAlignment="1"/>
    <xf numFmtId="0" fontId="16" fillId="0" borderId="1" xfId="0" applyNumberFormat="1" applyFont="1" applyFill="1" applyBorder="1" applyAlignment="1">
      <alignment horizontal="center" vertical="center"/>
    </xf>
    <xf numFmtId="2" fontId="16" fillId="0" borderId="1"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49" fontId="0" fillId="0" borderId="1" xfId="0" applyNumberFormat="1" applyBorder="1" applyAlignment="1">
      <alignment horizontal="right" vertical="center"/>
    </xf>
    <xf numFmtId="1" fontId="0" fillId="0" borderId="1" xfId="0" applyNumberFormat="1" applyBorder="1" applyAlignment="1">
      <alignment horizontal="right"/>
    </xf>
    <xf numFmtId="0" fontId="0" fillId="0" borderId="1" xfId="0" applyFill="1" applyBorder="1"/>
    <xf numFmtId="1" fontId="0" fillId="0" borderId="1" xfId="0" applyNumberFormat="1" applyFill="1" applyBorder="1"/>
    <xf numFmtId="0" fontId="1" fillId="0" borderId="0" xfId="0" applyFont="1" applyAlignment="1">
      <alignment horizontal="center"/>
    </xf>
    <xf numFmtId="0" fontId="0" fillId="0" borderId="17" xfId="0" applyBorder="1" applyAlignment="1">
      <alignment horizontal="center"/>
    </xf>
    <xf numFmtId="0" fontId="0" fillId="0" borderId="18" xfId="0"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wrapText="1"/>
    </xf>
    <xf numFmtId="0" fontId="0" fillId="0" borderId="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3" xfId="0" applyBorder="1" applyAlignment="1">
      <alignment horizontal="right" wrapText="1"/>
    </xf>
    <xf numFmtId="0" fontId="0" fillId="0" borderId="5" xfId="0" applyBorder="1" applyAlignment="1">
      <alignment horizontal="right" wrapText="1"/>
    </xf>
    <xf numFmtId="0" fontId="0" fillId="0" borderId="3" xfId="0" applyBorder="1" applyAlignment="1">
      <alignment horizontal="right"/>
    </xf>
    <xf numFmtId="0" fontId="0" fillId="0" borderId="5" xfId="0" applyBorder="1" applyAlignment="1">
      <alignment horizontal="right"/>
    </xf>
    <xf numFmtId="0" fontId="0" fillId="0" borderId="3"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center"/>
    </xf>
    <xf numFmtId="0" fontId="0" fillId="0" borderId="5" xfId="0" applyBorder="1" applyAlignment="1">
      <alignment horizontal="center"/>
    </xf>
    <xf numFmtId="0" fontId="0" fillId="0" borderId="3" xfId="0" applyBorder="1" applyAlignment="1">
      <alignment horizontal="left"/>
    </xf>
    <xf numFmtId="0" fontId="0" fillId="0" borderId="5" xfId="0" applyBorder="1" applyAlignment="1">
      <alignment horizontal="left"/>
    </xf>
    <xf numFmtId="0" fontId="11" fillId="0" borderId="3" xfId="0" applyFont="1" applyFill="1" applyBorder="1" applyAlignment="1">
      <alignment horizontal="left" wrapText="1"/>
    </xf>
    <xf numFmtId="0" fontId="11" fillId="0" borderId="5" xfId="0" applyFont="1" applyFill="1" applyBorder="1" applyAlignment="1">
      <alignment horizontal="left" wrapText="1"/>
    </xf>
    <xf numFmtId="0" fontId="12" fillId="0" borderId="1" xfId="0" applyFont="1" applyFill="1" applyBorder="1" applyAlignment="1">
      <alignment horizontal="center" vertical="center"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11" xfId="0" applyFont="1" applyBorder="1" applyAlignment="1">
      <alignment horizontal="center" vertical="top" wrapText="1"/>
    </xf>
    <xf numFmtId="0" fontId="7" fillId="0" borderId="19" xfId="0" applyFont="1" applyBorder="1" applyAlignment="1">
      <alignment horizontal="center" vertical="top" wrapText="1"/>
    </xf>
    <xf numFmtId="0" fontId="7" fillId="0" borderId="10"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8"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8" fillId="0" borderId="22" xfId="0" applyFont="1" applyBorder="1" applyAlignment="1">
      <alignment horizontal="center" vertical="top" wrapText="1"/>
    </xf>
    <xf numFmtId="0" fontId="8" fillId="0" borderId="8" xfId="0" applyFont="1" applyBorder="1" applyAlignment="1">
      <alignment horizontal="center" vertical="top" wrapText="1"/>
    </xf>
    <xf numFmtId="0" fontId="7" fillId="0" borderId="23" xfId="0" applyFont="1" applyBorder="1" applyAlignment="1">
      <alignment horizontal="center" vertical="top" wrapText="1"/>
    </xf>
    <xf numFmtId="0" fontId="7" fillId="0" borderId="9" xfId="0" applyFont="1" applyBorder="1" applyAlignment="1">
      <alignment horizontal="center" vertical="top" wrapText="1"/>
    </xf>
    <xf numFmtId="0" fontId="0" fillId="0" borderId="0" xfId="0" applyAlignment="1">
      <alignment horizontal="left" wrapText="1"/>
    </xf>
    <xf numFmtId="0" fontId="0" fillId="0" borderId="22" xfId="0" applyBorder="1" applyAlignment="1">
      <alignment horizontal="center"/>
    </xf>
    <xf numFmtId="0" fontId="0" fillId="0" borderId="8" xfId="0" applyBorder="1" applyAlignment="1">
      <alignment horizontal="center"/>
    </xf>
    <xf numFmtId="0" fontId="12" fillId="0" borderId="0" xfId="0" applyFont="1" applyAlignment="1">
      <alignment horizontal="center"/>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11" xfId="0" applyFont="1" applyBorder="1" applyAlignment="1">
      <alignment horizontal="center" wrapText="1"/>
    </xf>
    <xf numFmtId="0" fontId="8" fillId="0" borderId="19" xfId="0" applyFont="1" applyBorder="1" applyAlignment="1">
      <alignment horizontal="center" vertical="top" wrapText="1"/>
    </xf>
    <xf numFmtId="0" fontId="8" fillId="0" borderId="10" xfId="0" applyFont="1" applyBorder="1" applyAlignment="1">
      <alignment horizontal="center" vertical="top"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0" fillId="0" borderId="0" xfId="0" applyAlignment="1">
      <alignment horizontal="left"/>
    </xf>
    <xf numFmtId="0" fontId="0" fillId="0" borderId="1" xfId="0" applyBorder="1" applyAlignment="1">
      <alignment horizontal="center" vertical="top" wrapText="1"/>
    </xf>
    <xf numFmtId="0" fontId="8" fillId="0" borderId="0" xfId="0" applyFont="1" applyAlignment="1">
      <alignment horizontal="left"/>
    </xf>
    <xf numFmtId="0" fontId="8" fillId="0" borderId="0" xfId="0" applyFont="1" applyAlignment="1">
      <alignment horizontal="left" wrapText="1"/>
    </xf>
    <xf numFmtId="0" fontId="7" fillId="0" borderId="0" xfId="0" applyFont="1" applyAlignment="1">
      <alignment horizontal="left"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14" fillId="0" borderId="1" xfId="0"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7" fillId="0" borderId="0" xfId="0" applyFont="1" applyAlignment="1">
      <alignment horizontal="left" wrapText="1"/>
    </xf>
    <xf numFmtId="0" fontId="0" fillId="0" borderId="4" xfId="0" applyBorder="1" applyAlignment="1">
      <alignment horizontal="left" wrapText="1"/>
    </xf>
    <xf numFmtId="0" fontId="0" fillId="0" borderId="4" xfId="0" applyBorder="1" applyAlignment="1">
      <alignment horizontal="center"/>
    </xf>
    <xf numFmtId="0" fontId="0" fillId="0" borderId="0" xfId="0" applyAlignment="1">
      <alignment wrapText="1"/>
    </xf>
    <xf numFmtId="0" fontId="0" fillId="0" borderId="12" xfId="0" applyBorder="1" applyAlignment="1">
      <alignment horizontal="center" vertical="center"/>
    </xf>
    <xf numFmtId="0" fontId="0" fillId="0" borderId="17" xfId="0" applyBorder="1" applyAlignment="1">
      <alignment horizontal="center" wrapText="1"/>
    </xf>
    <xf numFmtId="0" fontId="0" fillId="0" borderId="12" xfId="0" applyBorder="1" applyAlignment="1">
      <alignment horizontal="center" wrapText="1"/>
    </xf>
    <xf numFmtId="0" fontId="0" fillId="0" borderId="18" xfId="0" applyBorder="1" applyAlignment="1">
      <alignment horizontal="center" wrapText="1"/>
    </xf>
    <xf numFmtId="0" fontId="0" fillId="0" borderId="12" xfId="0" applyBorder="1" applyAlignment="1">
      <alignment horizontal="center" vertical="center" wrapText="1"/>
    </xf>
    <xf numFmtId="0" fontId="2" fillId="0" borderId="0" xfId="0" applyFont="1" applyAlignment="1">
      <alignment horizontal="left" vertical="center" wrapText="1"/>
    </xf>
    <xf numFmtId="0" fontId="0" fillId="0" borderId="17" xfId="0" applyBorder="1" applyAlignment="1">
      <alignment horizontal="left" wrapText="1"/>
    </xf>
    <xf numFmtId="0" fontId="0" fillId="0" borderId="12" xfId="0" applyBorder="1" applyAlignment="1">
      <alignment horizontal="left" wrapText="1"/>
    </xf>
    <xf numFmtId="0" fontId="0" fillId="0" borderId="18" xfId="0" applyBorder="1" applyAlignment="1">
      <alignment horizontal="left" wrapText="1"/>
    </xf>
    <xf numFmtId="0" fontId="2" fillId="0" borderId="0" xfId="0" applyFont="1" applyAlignment="1">
      <alignment horizontal="center"/>
    </xf>
    <xf numFmtId="0" fontId="18" fillId="0" borderId="0" xfId="0" applyFont="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409575</xdr:rowOff>
    </xdr:from>
    <xdr:to>
      <xdr:col>1</xdr:col>
      <xdr:colOff>657225</xdr:colOff>
      <xdr:row>8</xdr:row>
      <xdr:rowOff>0</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895350" y="2428875"/>
          <a:ext cx="590550" cy="161925"/>
        </a:xfrm>
        <a:prstGeom prst="rect">
          <a:avLst/>
        </a:prstGeom>
        <a:noFill/>
        <a:ln w="9525">
          <a:noFill/>
          <a:miter lim="800000"/>
          <a:headEnd/>
          <a:tailEnd/>
        </a:ln>
      </xdr:spPr>
    </xdr:pic>
    <xdr:clientData/>
  </xdr:twoCellAnchor>
  <xdr:twoCellAnchor>
    <xdr:from>
      <xdr:col>1</xdr:col>
      <xdr:colOff>1581150</xdr:colOff>
      <xdr:row>12</xdr:row>
      <xdr:rowOff>123825</xdr:rowOff>
    </xdr:from>
    <xdr:to>
      <xdr:col>1</xdr:col>
      <xdr:colOff>2038350</xdr:colOff>
      <xdr:row>13</xdr:row>
      <xdr:rowOff>0</xdr:rowOff>
    </xdr:to>
    <xdr:pic>
      <xdr:nvPicPr>
        <xdr:cNvPr id="2050" name="Рисунок 2"/>
        <xdr:cNvPicPr>
          <a:picLocks noChangeAspect="1" noChangeArrowheads="1"/>
        </xdr:cNvPicPr>
      </xdr:nvPicPr>
      <xdr:blipFill>
        <a:blip xmlns:r="http://schemas.openxmlformats.org/officeDocument/2006/relationships" r:embed="rId2"/>
        <a:srcRect/>
        <a:stretch>
          <a:fillRect/>
        </a:stretch>
      </xdr:blipFill>
      <xdr:spPr bwMode="auto">
        <a:xfrm>
          <a:off x="2181225" y="3476625"/>
          <a:ext cx="0" cy="66675"/>
        </a:xfrm>
        <a:prstGeom prst="rect">
          <a:avLst/>
        </a:prstGeom>
        <a:noFill/>
        <a:ln w="9525">
          <a:noFill/>
          <a:miter lim="800000"/>
          <a:headEnd/>
          <a:tailEnd/>
        </a:ln>
      </xdr:spPr>
    </xdr:pic>
    <xdr:clientData/>
  </xdr:twoCellAnchor>
  <xdr:twoCellAnchor>
    <xdr:from>
      <xdr:col>1</xdr:col>
      <xdr:colOff>704850</xdr:colOff>
      <xdr:row>17</xdr:row>
      <xdr:rowOff>1123950</xdr:rowOff>
    </xdr:from>
    <xdr:to>
      <xdr:col>2</xdr:col>
      <xdr:colOff>590550</xdr:colOff>
      <xdr:row>18</xdr:row>
      <xdr:rowOff>28575</xdr:rowOff>
    </xdr:to>
    <xdr:pic>
      <xdr:nvPicPr>
        <xdr:cNvPr id="2051" name="Рисунок 3"/>
        <xdr:cNvPicPr>
          <a:picLocks noChangeAspect="1" noChangeArrowheads="1"/>
        </xdr:cNvPicPr>
      </xdr:nvPicPr>
      <xdr:blipFill>
        <a:blip xmlns:r="http://schemas.openxmlformats.org/officeDocument/2006/relationships" r:embed="rId3" cstate="print"/>
        <a:srcRect/>
        <a:stretch>
          <a:fillRect/>
        </a:stretch>
      </xdr:blipFill>
      <xdr:spPr bwMode="auto">
        <a:xfrm>
          <a:off x="1533525" y="5429250"/>
          <a:ext cx="1238250" cy="247650"/>
        </a:xfrm>
        <a:prstGeom prst="rect">
          <a:avLst/>
        </a:prstGeom>
        <a:noFill/>
        <a:ln w="9525">
          <a:noFill/>
          <a:miter lim="800000"/>
          <a:headEnd/>
          <a:tailEnd/>
        </a:ln>
      </xdr:spPr>
    </xdr:pic>
    <xdr:clientData/>
  </xdr:twoCellAnchor>
  <xdr:twoCellAnchor>
    <xdr:from>
      <xdr:col>1</xdr:col>
      <xdr:colOff>1762125</xdr:colOff>
      <xdr:row>22</xdr:row>
      <xdr:rowOff>942975</xdr:rowOff>
    </xdr:from>
    <xdr:to>
      <xdr:col>1</xdr:col>
      <xdr:colOff>3105150</xdr:colOff>
      <xdr:row>23</xdr:row>
      <xdr:rowOff>0</xdr:rowOff>
    </xdr:to>
    <xdr:pic>
      <xdr:nvPicPr>
        <xdr:cNvPr id="2052" name="Рисунок 4"/>
        <xdr:cNvPicPr>
          <a:picLocks noChangeAspect="1" noChangeArrowheads="1"/>
        </xdr:cNvPicPr>
      </xdr:nvPicPr>
      <xdr:blipFill>
        <a:blip xmlns:r="http://schemas.openxmlformats.org/officeDocument/2006/relationships" r:embed="rId4"/>
        <a:srcRect/>
        <a:stretch>
          <a:fillRect/>
        </a:stretch>
      </xdr:blipFill>
      <xdr:spPr bwMode="auto">
        <a:xfrm>
          <a:off x="2181225" y="7353300"/>
          <a:ext cx="0" cy="438150"/>
        </a:xfrm>
        <a:prstGeom prst="rect">
          <a:avLst/>
        </a:prstGeom>
        <a:noFill/>
        <a:ln w="9525">
          <a:noFill/>
          <a:miter lim="800000"/>
          <a:headEnd/>
          <a:tailEnd/>
        </a:ln>
      </xdr:spPr>
    </xdr:pic>
    <xdr:clientData/>
  </xdr:twoCellAnchor>
  <xdr:twoCellAnchor>
    <xdr:from>
      <xdr:col>0</xdr:col>
      <xdr:colOff>28575</xdr:colOff>
      <xdr:row>32</xdr:row>
      <xdr:rowOff>0</xdr:rowOff>
    </xdr:from>
    <xdr:to>
      <xdr:col>0</xdr:col>
      <xdr:colOff>457200</xdr:colOff>
      <xdr:row>32</xdr:row>
      <xdr:rowOff>266700</xdr:rowOff>
    </xdr:to>
    <xdr:pic>
      <xdr:nvPicPr>
        <xdr:cNvPr id="2053" name="Рисунок 5"/>
        <xdr:cNvPicPr>
          <a:picLocks noChangeAspect="1" noChangeArrowheads="1"/>
        </xdr:cNvPicPr>
      </xdr:nvPicPr>
      <xdr:blipFill>
        <a:blip xmlns:r="http://schemas.openxmlformats.org/officeDocument/2006/relationships" r:embed="rId5" cstate="print"/>
        <a:srcRect/>
        <a:stretch>
          <a:fillRect/>
        </a:stretch>
      </xdr:blipFill>
      <xdr:spPr bwMode="auto">
        <a:xfrm>
          <a:off x="28575" y="10458450"/>
          <a:ext cx="428625" cy="266700"/>
        </a:xfrm>
        <a:prstGeom prst="rect">
          <a:avLst/>
        </a:prstGeom>
        <a:noFill/>
        <a:ln w="9525">
          <a:noFill/>
          <a:miter lim="800000"/>
          <a:headEnd/>
          <a:tailEnd/>
        </a:ln>
      </xdr:spPr>
    </xdr:pic>
    <xdr:clientData/>
  </xdr:twoCellAnchor>
  <xdr:twoCellAnchor>
    <xdr:from>
      <xdr:col>0</xdr:col>
      <xdr:colOff>123825</xdr:colOff>
      <xdr:row>32</xdr:row>
      <xdr:rowOff>1076325</xdr:rowOff>
    </xdr:from>
    <xdr:to>
      <xdr:col>0</xdr:col>
      <xdr:colOff>381000</xdr:colOff>
      <xdr:row>33</xdr:row>
      <xdr:rowOff>219075</xdr:rowOff>
    </xdr:to>
    <xdr:pic>
      <xdr:nvPicPr>
        <xdr:cNvPr id="2054" name="Рисунок 6"/>
        <xdr:cNvPicPr>
          <a:picLocks noChangeAspect="1" noChangeArrowheads="1"/>
        </xdr:cNvPicPr>
      </xdr:nvPicPr>
      <xdr:blipFill>
        <a:blip xmlns:r="http://schemas.openxmlformats.org/officeDocument/2006/relationships" r:embed="rId6" cstate="print"/>
        <a:srcRect/>
        <a:stretch>
          <a:fillRect/>
        </a:stretch>
      </xdr:blipFill>
      <xdr:spPr bwMode="auto">
        <a:xfrm>
          <a:off x="123825" y="11534775"/>
          <a:ext cx="257175" cy="266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1323975</xdr:colOff>
      <xdr:row>3</xdr:row>
      <xdr:rowOff>990600</xdr:rowOff>
    </xdr:from>
    <xdr:to>
      <xdr:col>3</xdr:col>
      <xdr:colOff>104775</xdr:colOff>
      <xdr:row>3</xdr:row>
      <xdr:rowOff>1266825</xdr:rowOff>
    </xdr:to>
    <xdr:pic>
      <xdr:nvPicPr>
        <xdr:cNvPr id="3073" name="Рисунок 7"/>
        <xdr:cNvPicPr>
          <a:picLocks noChangeAspect="1" noChangeArrowheads="1"/>
        </xdr:cNvPicPr>
      </xdr:nvPicPr>
      <xdr:blipFill>
        <a:blip xmlns:r="http://schemas.openxmlformats.org/officeDocument/2006/relationships" r:embed="rId1" cstate="print"/>
        <a:srcRect/>
        <a:stretch>
          <a:fillRect/>
        </a:stretch>
      </xdr:blipFill>
      <xdr:spPr bwMode="auto">
        <a:xfrm>
          <a:off x="3505200" y="1562100"/>
          <a:ext cx="466725" cy="276225"/>
        </a:xfrm>
        <a:prstGeom prst="rect">
          <a:avLst/>
        </a:prstGeom>
        <a:noFill/>
        <a:ln w="9525">
          <a:noFill/>
          <a:miter lim="800000"/>
          <a:headEnd/>
          <a:tailEnd/>
        </a:ln>
      </xdr:spPr>
    </xdr:pic>
    <xdr:clientData/>
  </xdr:twoCellAnchor>
  <xdr:twoCellAnchor>
    <xdr:from>
      <xdr:col>7</xdr:col>
      <xdr:colOff>238125</xdr:colOff>
      <xdr:row>3</xdr:row>
      <xdr:rowOff>1028700</xdr:rowOff>
    </xdr:from>
    <xdr:to>
      <xdr:col>8</xdr:col>
      <xdr:colOff>9525</xdr:colOff>
      <xdr:row>3</xdr:row>
      <xdr:rowOff>1304925</xdr:rowOff>
    </xdr:to>
    <xdr:pic>
      <xdr:nvPicPr>
        <xdr:cNvPr id="3074" name="Рисунок 8"/>
        <xdr:cNvPicPr>
          <a:picLocks noChangeAspect="1" noChangeArrowheads="1"/>
        </xdr:cNvPicPr>
      </xdr:nvPicPr>
      <xdr:blipFill>
        <a:blip xmlns:r="http://schemas.openxmlformats.org/officeDocument/2006/relationships" r:embed="rId2" cstate="print"/>
        <a:srcRect/>
        <a:stretch>
          <a:fillRect/>
        </a:stretch>
      </xdr:blipFill>
      <xdr:spPr bwMode="auto">
        <a:xfrm>
          <a:off x="7010400" y="1600200"/>
          <a:ext cx="457200" cy="276225"/>
        </a:xfrm>
        <a:prstGeom prst="rect">
          <a:avLst/>
        </a:prstGeom>
        <a:noFill/>
        <a:ln w="9525">
          <a:noFill/>
          <a:miter lim="800000"/>
          <a:headEnd/>
          <a:tailEnd/>
        </a:ln>
      </xdr:spPr>
    </xdr:pic>
    <xdr:clientData/>
  </xdr:twoCellAnchor>
  <xdr:twoCellAnchor>
    <xdr:from>
      <xdr:col>10</xdr:col>
      <xdr:colOff>542925</xdr:colOff>
      <xdr:row>3</xdr:row>
      <xdr:rowOff>1495425</xdr:rowOff>
    </xdr:from>
    <xdr:to>
      <xdr:col>11</xdr:col>
      <xdr:colOff>666750</xdr:colOff>
      <xdr:row>3</xdr:row>
      <xdr:rowOff>1781175</xdr:rowOff>
    </xdr:to>
    <xdr:pic>
      <xdr:nvPicPr>
        <xdr:cNvPr id="3075" name="Рисунок 9"/>
        <xdr:cNvPicPr>
          <a:picLocks noChangeAspect="1" noChangeArrowheads="1"/>
        </xdr:cNvPicPr>
      </xdr:nvPicPr>
      <xdr:blipFill>
        <a:blip xmlns:r="http://schemas.openxmlformats.org/officeDocument/2006/relationships" r:embed="rId3" cstate="print"/>
        <a:srcRect/>
        <a:stretch>
          <a:fillRect/>
        </a:stretch>
      </xdr:blipFill>
      <xdr:spPr bwMode="auto">
        <a:xfrm>
          <a:off x="9620250" y="2066925"/>
          <a:ext cx="781050" cy="285750"/>
        </a:xfrm>
        <a:prstGeom prst="rect">
          <a:avLst/>
        </a:prstGeom>
        <a:noFill/>
        <a:ln w="9525">
          <a:noFill/>
          <a:miter lim="800000"/>
          <a:headEnd/>
          <a:tailEnd/>
        </a:ln>
      </xdr:spPr>
    </xdr:pic>
    <xdr:clientData/>
  </xdr:twoCellAnchor>
  <xdr:twoCellAnchor>
    <xdr:from>
      <xdr:col>14</xdr:col>
      <xdr:colOff>504825</xdr:colOff>
      <xdr:row>3</xdr:row>
      <xdr:rowOff>1276350</xdr:rowOff>
    </xdr:from>
    <xdr:to>
      <xdr:col>16</xdr:col>
      <xdr:colOff>9525</xdr:colOff>
      <xdr:row>3</xdr:row>
      <xdr:rowOff>1562100</xdr:rowOff>
    </xdr:to>
    <xdr:pic>
      <xdr:nvPicPr>
        <xdr:cNvPr id="3076" name="Рисунок 10"/>
        <xdr:cNvPicPr>
          <a:picLocks noChangeAspect="1" noChangeArrowheads="1"/>
        </xdr:cNvPicPr>
      </xdr:nvPicPr>
      <xdr:blipFill>
        <a:blip xmlns:r="http://schemas.openxmlformats.org/officeDocument/2006/relationships" r:embed="rId4" cstate="print"/>
        <a:srcRect/>
        <a:stretch>
          <a:fillRect/>
        </a:stretch>
      </xdr:blipFill>
      <xdr:spPr bwMode="auto">
        <a:xfrm>
          <a:off x="12372975" y="1847850"/>
          <a:ext cx="914400" cy="28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W27"/>
  <sheetViews>
    <sheetView topLeftCell="A13" zoomScaleNormal="100" workbookViewId="0">
      <selection activeCell="D31" sqref="D31"/>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23" spans="1:23" x14ac:dyDescent="0.25">
      <c r="A23" s="93" t="s">
        <v>0</v>
      </c>
      <c r="B23" s="93"/>
      <c r="C23" s="93"/>
      <c r="D23" s="93"/>
      <c r="E23" s="93"/>
      <c r="F23" s="93"/>
      <c r="G23" s="25"/>
      <c r="H23" s="25"/>
      <c r="I23" s="25"/>
      <c r="J23" s="25"/>
      <c r="K23" s="25"/>
      <c r="L23" s="25"/>
      <c r="M23" s="25"/>
      <c r="N23" s="25"/>
      <c r="O23" s="25"/>
      <c r="P23" s="25"/>
      <c r="Q23" s="25"/>
      <c r="R23" s="25"/>
      <c r="S23" s="25"/>
      <c r="T23" s="25"/>
      <c r="U23" s="24"/>
      <c r="V23" s="24"/>
      <c r="W23" s="24"/>
    </row>
    <row r="24" spans="1:23" x14ac:dyDescent="0.25">
      <c r="A24" s="93" t="s">
        <v>277</v>
      </c>
      <c r="B24" s="93"/>
      <c r="C24" s="93"/>
      <c r="D24" s="93"/>
      <c r="E24" s="93"/>
      <c r="F24" s="93"/>
      <c r="G24" s="25"/>
      <c r="H24" s="25"/>
      <c r="I24" s="25"/>
      <c r="J24" s="25"/>
      <c r="K24" s="25"/>
      <c r="L24" s="25"/>
      <c r="M24" s="25"/>
      <c r="N24" s="25"/>
      <c r="O24" s="25"/>
      <c r="P24" s="25"/>
      <c r="Q24" s="25"/>
      <c r="R24" s="25"/>
      <c r="S24" s="25"/>
      <c r="T24" s="25"/>
      <c r="U24" s="24"/>
      <c r="V24" s="24"/>
      <c r="W24" s="24"/>
    </row>
    <row r="25" spans="1:23" x14ac:dyDescent="0.25">
      <c r="A25" s="93"/>
      <c r="B25" s="93"/>
      <c r="C25" s="93"/>
      <c r="D25" s="93"/>
      <c r="E25" s="93"/>
      <c r="F25" s="93"/>
      <c r="G25" s="25"/>
      <c r="H25" s="25"/>
      <c r="I25" s="25"/>
      <c r="J25" s="25"/>
      <c r="K25" s="25"/>
      <c r="L25" s="25"/>
      <c r="M25" s="25"/>
      <c r="N25" s="25"/>
      <c r="O25" s="25"/>
      <c r="P25" s="25"/>
      <c r="Q25" s="25"/>
      <c r="R25" s="25"/>
      <c r="S25" s="25"/>
      <c r="T25" s="25"/>
      <c r="U25" s="24"/>
      <c r="V25" s="24"/>
      <c r="W25" s="24"/>
    </row>
    <row r="26" spans="1:23" x14ac:dyDescent="0.25">
      <c r="A26" s="93" t="s">
        <v>1</v>
      </c>
      <c r="B26" s="93"/>
      <c r="C26" s="93"/>
      <c r="D26" s="93"/>
      <c r="E26" s="93"/>
      <c r="F26" s="93"/>
      <c r="G26" s="25"/>
      <c r="H26" s="25"/>
      <c r="I26" s="25"/>
      <c r="J26" s="25"/>
      <c r="K26" s="25"/>
      <c r="L26" s="25"/>
      <c r="M26" s="25"/>
      <c r="N26" s="25"/>
      <c r="O26" s="25"/>
      <c r="P26" s="25"/>
      <c r="Q26" s="25"/>
      <c r="R26" s="25"/>
      <c r="S26" s="25"/>
      <c r="T26" s="25"/>
      <c r="U26" s="24"/>
      <c r="V26" s="24"/>
      <c r="W26" s="24"/>
    </row>
    <row r="27" spans="1:23" x14ac:dyDescent="0.25">
      <c r="A27" s="93"/>
      <c r="B27" s="93"/>
      <c r="C27" s="93"/>
      <c r="D27" s="93"/>
      <c r="E27" s="93"/>
      <c r="F27" s="93"/>
    </row>
  </sheetData>
  <mergeCells count="5">
    <mergeCell ref="A27:F27"/>
    <mergeCell ref="A23:F23"/>
    <mergeCell ref="A24:F24"/>
    <mergeCell ref="A25:F25"/>
    <mergeCell ref="A26:F26"/>
  </mergeCells>
  <phoneticPr fontId="6" type="noConversion"/>
  <pageMargins left="1.1811023622047245" right="0.59055118110236227" top="0.78740157480314965" bottom="0.78740157480314965"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tabSelected="1" zoomScaleNormal="100" workbookViewId="0">
      <selection activeCell="A35" sqref="A35:P35"/>
    </sheetView>
  </sheetViews>
  <sheetFormatPr defaultRowHeight="15" x14ac:dyDescent="0.25"/>
  <cols>
    <col min="1" max="1" width="11.140625" customWidth="1"/>
    <col min="2" max="2" width="12.42578125" customWidth="1"/>
    <col min="3" max="3" width="12.7109375" customWidth="1"/>
    <col min="4" max="4" width="11.7109375" customWidth="1"/>
    <col min="5" max="5" width="11.5703125" customWidth="1"/>
    <col min="6" max="6" width="16.140625" customWidth="1"/>
    <col min="7" max="7" width="12" customWidth="1"/>
    <col min="8" max="8" width="12.7109375" customWidth="1"/>
    <col min="9" max="9" width="9.85546875" customWidth="1"/>
    <col min="10" max="10" width="12" customWidth="1"/>
    <col min="11" max="11" width="9.85546875" customWidth="1"/>
    <col min="12" max="12" width="15.28515625" customWidth="1"/>
    <col min="13" max="13" width="15.42578125" customWidth="1"/>
    <col min="14" max="14" width="12.28515625" customWidth="1"/>
    <col min="15" max="15" width="16.7109375" customWidth="1"/>
    <col min="16" max="16" width="14.140625" customWidth="1"/>
    <col min="17" max="17" width="10.5703125" customWidth="1"/>
    <col min="18" max="18" width="12.140625" customWidth="1"/>
    <col min="19" max="19" width="15.140625" customWidth="1"/>
    <col min="20" max="20" width="12.140625" customWidth="1"/>
    <col min="22" max="22" width="8.85546875" customWidth="1"/>
  </cols>
  <sheetData>
    <row r="1" spans="1:20" ht="31.5" customHeight="1" x14ac:dyDescent="0.25">
      <c r="A1" s="99" t="s">
        <v>163</v>
      </c>
      <c r="B1" s="99"/>
      <c r="C1" s="99"/>
      <c r="D1" s="99"/>
      <c r="E1" s="99"/>
      <c r="F1" s="99"/>
      <c r="G1" s="99"/>
      <c r="H1" s="99"/>
      <c r="I1" s="99"/>
      <c r="J1" s="99"/>
      <c r="K1" s="99"/>
      <c r="L1" s="99"/>
      <c r="M1" s="99"/>
      <c r="N1" s="99"/>
      <c r="O1" s="99"/>
      <c r="P1" s="99"/>
      <c r="Q1" s="28"/>
      <c r="R1" s="28"/>
      <c r="S1" s="28"/>
      <c r="T1" s="28"/>
    </row>
    <row r="2" spans="1:20" ht="19.5" customHeight="1" x14ac:dyDescent="0.25">
      <c r="A2" s="192" t="s">
        <v>285</v>
      </c>
      <c r="B2" s="192"/>
      <c r="C2" s="192"/>
      <c r="D2" s="192"/>
      <c r="E2" s="192"/>
      <c r="F2" s="192"/>
      <c r="G2" s="192"/>
      <c r="H2" s="192"/>
      <c r="I2" s="192"/>
      <c r="J2" s="192"/>
      <c r="K2" s="192"/>
      <c r="L2" s="192"/>
      <c r="M2" s="192"/>
      <c r="N2" s="192"/>
      <c r="O2" s="43"/>
      <c r="P2" s="43"/>
      <c r="Q2" s="28"/>
      <c r="R2" s="28"/>
      <c r="S2" s="28"/>
      <c r="T2" s="28"/>
    </row>
    <row r="3" spans="1:20" ht="17.25" customHeight="1" x14ac:dyDescent="0.25">
      <c r="A3" s="99" t="s">
        <v>164</v>
      </c>
      <c r="B3" s="99"/>
      <c r="C3" s="99"/>
      <c r="D3" s="99"/>
      <c r="E3" s="99"/>
      <c r="F3" s="99"/>
      <c r="G3" s="99"/>
      <c r="H3" s="99"/>
      <c r="I3" s="99"/>
      <c r="J3" s="99"/>
      <c r="K3" s="99"/>
      <c r="L3" s="99"/>
      <c r="M3" s="99"/>
      <c r="N3" s="99"/>
      <c r="O3" s="99"/>
      <c r="P3" s="99"/>
      <c r="Q3" s="99"/>
      <c r="R3" s="99"/>
      <c r="S3" s="99"/>
      <c r="T3" s="99"/>
    </row>
    <row r="4" spans="1:20" ht="88.5" customHeight="1" x14ac:dyDescent="0.25">
      <c r="A4" s="99" t="s">
        <v>288</v>
      </c>
      <c r="B4" s="99"/>
      <c r="C4" s="99"/>
      <c r="D4" s="99"/>
      <c r="E4" s="99"/>
      <c r="F4" s="99"/>
      <c r="G4" s="99"/>
      <c r="H4" s="99"/>
      <c r="I4" s="99"/>
      <c r="J4" s="99"/>
      <c r="K4" s="99"/>
      <c r="L4" s="99"/>
      <c r="M4" s="99"/>
      <c r="N4" s="99"/>
      <c r="O4" s="99"/>
      <c r="P4" s="99"/>
      <c r="Q4" s="99"/>
      <c r="R4" s="99"/>
      <c r="S4" s="99"/>
      <c r="T4" s="99"/>
    </row>
    <row r="5" spans="1:20" ht="30" customHeight="1" x14ac:dyDescent="0.25">
      <c r="A5" s="99" t="s">
        <v>165</v>
      </c>
      <c r="B5" s="99"/>
      <c r="C5" s="99"/>
      <c r="D5" s="99"/>
      <c r="E5" s="99"/>
      <c r="F5" s="99"/>
      <c r="G5" s="99"/>
      <c r="H5" s="99"/>
      <c r="I5" s="99"/>
      <c r="J5" s="99"/>
      <c r="K5" s="99"/>
      <c r="L5" s="99"/>
      <c r="M5" s="99"/>
      <c r="N5" s="99"/>
      <c r="O5" s="99"/>
      <c r="P5" s="99"/>
      <c r="Q5" s="99"/>
      <c r="R5" s="99"/>
      <c r="S5" s="99"/>
      <c r="T5" s="99"/>
    </row>
    <row r="6" spans="1:20" ht="30" customHeight="1" x14ac:dyDescent="0.25">
      <c r="A6" s="154" t="s">
        <v>342</v>
      </c>
      <c r="B6" s="154"/>
      <c r="C6" s="154"/>
      <c r="D6" s="154"/>
      <c r="E6" s="154"/>
      <c r="F6" s="154"/>
      <c r="G6" s="154"/>
      <c r="H6" s="154"/>
      <c r="I6" s="154"/>
      <c r="J6" s="154"/>
      <c r="K6" s="154"/>
      <c r="L6" s="154"/>
      <c r="M6" s="154"/>
      <c r="N6" s="154"/>
      <c r="O6" s="43"/>
      <c r="P6" s="43"/>
      <c r="Q6" s="43"/>
      <c r="R6" s="43"/>
      <c r="S6" s="43"/>
      <c r="T6" s="43"/>
    </row>
    <row r="7" spans="1:20" ht="30" customHeight="1" x14ac:dyDescent="0.25">
      <c r="A7" s="44"/>
      <c r="B7" s="44"/>
      <c r="C7" s="44"/>
      <c r="D7" s="44"/>
      <c r="E7" s="44"/>
      <c r="F7" s="44"/>
      <c r="G7" s="44"/>
      <c r="H7" s="44"/>
      <c r="I7" s="44"/>
      <c r="J7" s="44"/>
      <c r="K7" s="44"/>
      <c r="L7" s="44"/>
      <c r="M7" s="44"/>
      <c r="N7" s="44"/>
      <c r="O7" s="43"/>
      <c r="P7" s="43"/>
      <c r="Q7" s="43"/>
      <c r="R7" s="43"/>
      <c r="S7" s="43"/>
      <c r="T7" s="43"/>
    </row>
    <row r="8" spans="1:20" ht="18.75" customHeight="1" x14ac:dyDescent="0.25">
      <c r="A8" s="99" t="s">
        <v>166</v>
      </c>
      <c r="B8" s="99"/>
      <c r="C8" s="99"/>
      <c r="D8" s="99"/>
      <c r="E8" s="99"/>
      <c r="F8" s="99"/>
      <c r="G8" s="99"/>
      <c r="H8" s="99"/>
      <c r="I8" s="99"/>
      <c r="J8" s="99"/>
      <c r="K8" s="99"/>
      <c r="L8" s="99"/>
      <c r="M8" s="99"/>
      <c r="N8" s="99"/>
      <c r="O8" s="99"/>
      <c r="P8" s="99"/>
      <c r="Q8" s="99"/>
      <c r="R8" s="99"/>
      <c r="S8" s="99"/>
      <c r="T8" s="99"/>
    </row>
    <row r="9" spans="1:20" ht="18.75" customHeight="1" x14ac:dyDescent="0.25">
      <c r="A9" s="99" t="s">
        <v>276</v>
      </c>
      <c r="B9" s="99"/>
      <c r="C9" s="99"/>
      <c r="D9" s="43"/>
      <c r="E9" s="43"/>
      <c r="F9" s="43"/>
      <c r="G9" s="43"/>
      <c r="H9" s="43"/>
      <c r="I9" s="43"/>
      <c r="J9" s="43"/>
      <c r="K9" s="43"/>
      <c r="L9" s="43"/>
      <c r="M9" s="43"/>
      <c r="N9" s="43"/>
      <c r="O9" s="43"/>
      <c r="P9" s="43"/>
      <c r="Q9" s="43"/>
      <c r="R9" s="43"/>
      <c r="S9" s="43"/>
      <c r="T9" s="43"/>
    </row>
    <row r="10" spans="1:20" ht="18.75" customHeight="1" x14ac:dyDescent="0.25">
      <c r="A10" s="43"/>
      <c r="B10" s="43"/>
      <c r="C10" s="43"/>
      <c r="D10" s="43"/>
      <c r="E10" s="43"/>
      <c r="F10" s="43"/>
      <c r="G10" s="43"/>
      <c r="H10" s="43"/>
      <c r="I10" s="43"/>
      <c r="J10" s="43"/>
      <c r="K10" s="43"/>
      <c r="L10" s="43"/>
      <c r="M10" s="43"/>
      <c r="N10" s="43"/>
      <c r="O10" s="43"/>
      <c r="P10" s="43"/>
      <c r="Q10" s="43"/>
      <c r="R10" s="43"/>
      <c r="S10" s="43"/>
      <c r="T10" s="43"/>
    </row>
    <row r="11" spans="1:20" ht="15" customHeight="1" x14ac:dyDescent="0.25">
      <c r="A11" s="99" t="s">
        <v>167</v>
      </c>
      <c r="B11" s="99"/>
      <c r="C11" s="99"/>
      <c r="D11" s="99"/>
      <c r="E11" s="99"/>
      <c r="F11" s="99"/>
      <c r="G11" s="99"/>
      <c r="H11" s="99"/>
      <c r="I11" s="99"/>
      <c r="J11" s="99"/>
      <c r="K11" s="99"/>
      <c r="L11" s="99"/>
      <c r="M11" s="99"/>
      <c r="N11" s="99"/>
      <c r="O11" s="99"/>
      <c r="P11" s="99"/>
      <c r="Q11" s="99"/>
      <c r="R11" s="99"/>
      <c r="S11" s="99"/>
      <c r="T11" s="99"/>
    </row>
    <row r="13" spans="1:20" x14ac:dyDescent="0.25">
      <c r="A13" s="147" t="s">
        <v>4</v>
      </c>
      <c r="B13" s="158" t="s">
        <v>168</v>
      </c>
      <c r="C13" s="158" t="s">
        <v>169</v>
      </c>
      <c r="D13" s="158" t="s">
        <v>170</v>
      </c>
      <c r="E13" s="147" t="s">
        <v>171</v>
      </c>
      <c r="F13" s="147"/>
      <c r="G13" s="147"/>
      <c r="H13" s="147"/>
      <c r="I13" s="147"/>
      <c r="J13" s="147" t="s">
        <v>172</v>
      </c>
      <c r="K13" s="147"/>
      <c r="L13" s="147"/>
      <c r="M13" s="147"/>
      <c r="N13" s="147"/>
      <c r="O13" s="147"/>
    </row>
    <row r="14" spans="1:20" ht="105" x14ac:dyDescent="0.25">
      <c r="A14" s="147"/>
      <c r="B14" s="158"/>
      <c r="C14" s="158"/>
      <c r="D14" s="158"/>
      <c r="E14" s="13" t="s">
        <v>173</v>
      </c>
      <c r="F14" s="13" t="s">
        <v>174</v>
      </c>
      <c r="G14" s="13" t="s">
        <v>175</v>
      </c>
      <c r="H14" s="13" t="s">
        <v>176</v>
      </c>
      <c r="I14" s="14" t="s">
        <v>104</v>
      </c>
      <c r="J14" s="13" t="s">
        <v>177</v>
      </c>
      <c r="K14" s="13" t="s">
        <v>178</v>
      </c>
      <c r="L14" s="13" t="s">
        <v>179</v>
      </c>
      <c r="M14" s="13" t="s">
        <v>180</v>
      </c>
      <c r="N14" s="13" t="s">
        <v>181</v>
      </c>
      <c r="O14" s="13" t="s">
        <v>104</v>
      </c>
    </row>
    <row r="15" spans="1:20" x14ac:dyDescent="0.25">
      <c r="A15" s="14">
        <v>1</v>
      </c>
      <c r="B15" s="14">
        <v>2</v>
      </c>
      <c r="C15" s="14">
        <v>3</v>
      </c>
      <c r="D15" s="14">
        <v>4</v>
      </c>
      <c r="E15" s="14">
        <v>5</v>
      </c>
      <c r="F15" s="14">
        <v>6</v>
      </c>
      <c r="G15" s="14">
        <v>7</v>
      </c>
      <c r="H15" s="14">
        <v>8</v>
      </c>
      <c r="I15" s="14">
        <v>9</v>
      </c>
      <c r="J15" s="14">
        <v>10</v>
      </c>
      <c r="K15" s="14">
        <v>11</v>
      </c>
      <c r="L15" s="14">
        <v>12</v>
      </c>
      <c r="M15" s="14">
        <v>13</v>
      </c>
      <c r="N15" s="14">
        <v>14</v>
      </c>
      <c r="O15" s="14">
        <v>15</v>
      </c>
    </row>
    <row r="16" spans="1:20" x14ac:dyDescent="0.25">
      <c r="A16" s="11">
        <v>1</v>
      </c>
      <c r="B16" s="11"/>
      <c r="C16" s="45"/>
      <c r="D16" s="11"/>
      <c r="E16" s="11"/>
      <c r="F16" s="11"/>
      <c r="G16" s="11"/>
      <c r="H16" s="11"/>
      <c r="I16" s="11">
        <f>J16+M16</f>
        <v>103</v>
      </c>
      <c r="J16" s="11">
        <f>'ч 4.1'!E10</f>
        <v>93</v>
      </c>
      <c r="K16" s="11"/>
      <c r="L16" s="11"/>
      <c r="M16" s="11">
        <f>E23</f>
        <v>10</v>
      </c>
      <c r="N16" s="11"/>
      <c r="O16" s="11"/>
    </row>
    <row r="17" spans="1:16" x14ac:dyDescent="0.25">
      <c r="A17" s="11">
        <v>2</v>
      </c>
      <c r="B17" s="11"/>
      <c r="C17" s="45"/>
      <c r="D17" s="11"/>
      <c r="E17" s="91"/>
      <c r="F17" s="11"/>
      <c r="G17" s="11"/>
      <c r="H17" s="11"/>
      <c r="I17" s="11">
        <v>223</v>
      </c>
      <c r="J17" s="11"/>
      <c r="K17" s="11"/>
      <c r="L17" s="91">
        <v>223</v>
      </c>
      <c r="M17" s="11"/>
      <c r="N17" s="11"/>
      <c r="O17" s="11"/>
    </row>
    <row r="18" spans="1:16" x14ac:dyDescent="0.25">
      <c r="A18" s="11">
        <v>3</v>
      </c>
      <c r="B18" s="11"/>
      <c r="C18" s="11"/>
      <c r="D18" s="11"/>
      <c r="E18" s="11"/>
      <c r="F18" s="11"/>
      <c r="G18" s="11"/>
      <c r="H18" s="11"/>
      <c r="I18" s="92">
        <f>H25</f>
        <v>107</v>
      </c>
      <c r="J18" s="11"/>
      <c r="K18" s="92">
        <f>H25</f>
        <v>107</v>
      </c>
      <c r="L18" s="11"/>
      <c r="M18" s="11"/>
      <c r="N18" s="11"/>
      <c r="O18" s="11"/>
    </row>
    <row r="20" spans="1:16" ht="27.75" customHeight="1" x14ac:dyDescent="0.25">
      <c r="A20" s="100" t="s">
        <v>182</v>
      </c>
      <c r="B20" s="100"/>
      <c r="C20" s="100"/>
      <c r="D20" s="100"/>
      <c r="E20" s="100"/>
      <c r="F20" s="100"/>
      <c r="G20" s="100"/>
      <c r="H20" s="150" t="s">
        <v>183</v>
      </c>
      <c r="I20" s="150"/>
      <c r="J20" s="150"/>
      <c r="K20" s="150"/>
      <c r="L20" s="150" t="s">
        <v>184</v>
      </c>
      <c r="M20" s="150"/>
      <c r="N20" s="150"/>
      <c r="O20" s="150" t="s">
        <v>185</v>
      </c>
      <c r="P20" s="150"/>
    </row>
    <row r="21" spans="1:16" ht="135" x14ac:dyDescent="0.25">
      <c r="A21" s="13" t="s">
        <v>186</v>
      </c>
      <c r="B21" s="13" t="s">
        <v>187</v>
      </c>
      <c r="C21" s="13" t="s">
        <v>178</v>
      </c>
      <c r="D21" s="13" t="s">
        <v>179</v>
      </c>
      <c r="E21" s="13" t="s">
        <v>180</v>
      </c>
      <c r="F21" s="13" t="s">
        <v>181</v>
      </c>
      <c r="G21" s="13" t="s">
        <v>104</v>
      </c>
      <c r="H21" s="10" t="s">
        <v>188</v>
      </c>
      <c r="I21" s="10" t="s">
        <v>189</v>
      </c>
      <c r="J21" s="10" t="s">
        <v>190</v>
      </c>
      <c r="K21" s="10" t="s">
        <v>104</v>
      </c>
      <c r="L21" s="10" t="s">
        <v>191</v>
      </c>
      <c r="M21" s="10" t="s">
        <v>192</v>
      </c>
      <c r="N21" s="10" t="s">
        <v>193</v>
      </c>
      <c r="O21" s="10" t="s">
        <v>194</v>
      </c>
      <c r="P21" s="10" t="s">
        <v>195</v>
      </c>
    </row>
    <row r="22" spans="1:16" x14ac:dyDescent="0.25">
      <c r="A22" s="11">
        <v>16</v>
      </c>
      <c r="B22" s="11">
        <v>17</v>
      </c>
      <c r="C22" s="11">
        <v>18</v>
      </c>
      <c r="D22" s="11">
        <v>19</v>
      </c>
      <c r="E22" s="11">
        <v>20</v>
      </c>
      <c r="F22" s="11">
        <v>21</v>
      </c>
      <c r="G22" s="11">
        <v>22</v>
      </c>
      <c r="H22" s="65">
        <v>23</v>
      </c>
      <c r="I22" s="11">
        <v>24</v>
      </c>
      <c r="J22" s="11">
        <v>25</v>
      </c>
      <c r="K22" s="11">
        <v>26</v>
      </c>
      <c r="L22" s="11">
        <v>27</v>
      </c>
      <c r="M22" s="11">
        <v>28</v>
      </c>
      <c r="N22" s="11">
        <v>29</v>
      </c>
      <c r="O22" s="11">
        <v>30</v>
      </c>
      <c r="P22" s="11">
        <v>31</v>
      </c>
    </row>
    <row r="23" spans="1:16" ht="117.75" customHeight="1" x14ac:dyDescent="0.25">
      <c r="A23" s="11">
        <v>0</v>
      </c>
      <c r="B23" s="11">
        <v>0</v>
      </c>
      <c r="C23" s="11">
        <v>0</v>
      </c>
      <c r="D23" s="11">
        <v>0</v>
      </c>
      <c r="E23" s="11">
        <f>'ч 4.1'!E19+'ч 4.1'!E18</f>
        <v>10</v>
      </c>
      <c r="F23" s="11">
        <v>0</v>
      </c>
      <c r="G23" s="11">
        <v>0</v>
      </c>
      <c r="H23" s="11">
        <v>0</v>
      </c>
      <c r="I23" s="11">
        <v>0</v>
      </c>
      <c r="J23" s="11"/>
      <c r="K23" s="11"/>
      <c r="L23" s="11" t="s">
        <v>332</v>
      </c>
      <c r="M23" s="11"/>
      <c r="N23" s="11"/>
      <c r="O23" s="10" t="s">
        <v>346</v>
      </c>
      <c r="P23" s="11"/>
    </row>
    <row r="24" spans="1:16" ht="60.75" customHeight="1" x14ac:dyDescent="0.25">
      <c r="A24" s="11"/>
      <c r="B24" s="11"/>
      <c r="C24" s="11"/>
      <c r="D24" s="11"/>
      <c r="E24" s="11"/>
      <c r="F24" s="11"/>
      <c r="G24" s="11"/>
      <c r="H24" s="11"/>
      <c r="I24" s="11"/>
      <c r="J24" s="91">
        <v>223</v>
      </c>
      <c r="K24" s="11"/>
      <c r="L24" s="11" t="s">
        <v>332</v>
      </c>
      <c r="M24" s="11"/>
      <c r="N24" s="11"/>
      <c r="O24" s="10" t="s">
        <v>345</v>
      </c>
      <c r="P24" s="11"/>
    </row>
    <row r="25" spans="1:16" ht="58.5" customHeight="1" x14ac:dyDescent="0.25">
      <c r="A25" s="11"/>
      <c r="B25" s="11"/>
      <c r="C25" s="11"/>
      <c r="D25" s="11"/>
      <c r="E25" s="11"/>
      <c r="F25" s="11"/>
      <c r="G25" s="11"/>
      <c r="H25" s="92">
        <v>107</v>
      </c>
      <c r="I25" s="11"/>
      <c r="K25" s="11"/>
      <c r="L25" s="11" t="s">
        <v>332</v>
      </c>
      <c r="M25" s="11"/>
      <c r="N25" s="11"/>
      <c r="O25" s="10" t="s">
        <v>344</v>
      </c>
      <c r="P25" s="11"/>
    </row>
    <row r="26" spans="1:16" x14ac:dyDescent="0.25">
      <c r="A26" t="s">
        <v>34</v>
      </c>
    </row>
    <row r="27" spans="1:16" x14ac:dyDescent="0.25">
      <c r="A27" t="s">
        <v>35</v>
      </c>
      <c r="J27" s="11"/>
    </row>
    <row r="28" spans="1:16" x14ac:dyDescent="0.25">
      <c r="A28" s="99" t="s">
        <v>196</v>
      </c>
      <c r="B28" s="99"/>
      <c r="C28" s="99"/>
      <c r="D28" s="99"/>
      <c r="E28" s="99"/>
      <c r="F28" s="99"/>
      <c r="G28" s="99"/>
      <c r="H28" s="99"/>
      <c r="I28" s="99"/>
      <c r="J28" s="99"/>
      <c r="K28" s="99"/>
      <c r="L28" s="99"/>
      <c r="M28" s="99"/>
      <c r="N28" s="99"/>
      <c r="O28" s="99"/>
      <c r="P28" s="99"/>
    </row>
    <row r="29" spans="1:16" x14ac:dyDescent="0.25">
      <c r="A29" s="99" t="s">
        <v>197</v>
      </c>
      <c r="B29" s="99"/>
      <c r="C29" s="99"/>
      <c r="D29" s="99"/>
      <c r="E29" s="99"/>
      <c r="F29" s="99"/>
      <c r="G29" s="99"/>
      <c r="H29" s="99"/>
      <c r="I29" s="99"/>
      <c r="J29" s="99"/>
      <c r="K29" s="99"/>
      <c r="L29" s="99"/>
      <c r="M29" s="99"/>
      <c r="N29" s="99"/>
      <c r="O29" s="99"/>
      <c r="P29" s="99"/>
    </row>
    <row r="30" spans="1:16" x14ac:dyDescent="0.25">
      <c r="A30" s="99" t="s">
        <v>121</v>
      </c>
      <c r="B30" s="99"/>
      <c r="C30" s="99"/>
      <c r="D30" s="99"/>
      <c r="E30" s="99"/>
      <c r="F30" s="99"/>
      <c r="G30" s="99"/>
      <c r="H30" s="99"/>
      <c r="I30" s="99"/>
      <c r="J30" s="99"/>
      <c r="K30" s="99"/>
      <c r="L30" s="99"/>
      <c r="M30" s="99"/>
      <c r="N30" s="99"/>
      <c r="O30" s="99"/>
      <c r="P30" s="99"/>
    </row>
    <row r="31" spans="1:16" x14ac:dyDescent="0.25">
      <c r="A31" s="99" t="s">
        <v>122</v>
      </c>
      <c r="B31" s="99"/>
      <c r="C31" s="99"/>
      <c r="D31" s="99"/>
      <c r="E31" s="99"/>
      <c r="F31" s="99"/>
      <c r="G31" s="99"/>
      <c r="H31" s="99"/>
      <c r="I31" s="99"/>
      <c r="J31" s="99"/>
      <c r="K31" s="99"/>
      <c r="L31" s="99"/>
      <c r="M31" s="99"/>
      <c r="N31" s="99"/>
      <c r="O31" s="99"/>
      <c r="P31" s="99"/>
    </row>
    <row r="32" spans="1:16" x14ac:dyDescent="0.25">
      <c r="A32" s="99" t="s">
        <v>198</v>
      </c>
      <c r="B32" s="99"/>
      <c r="C32" s="99"/>
      <c r="D32" s="99"/>
      <c r="E32" s="99"/>
      <c r="F32" s="99"/>
      <c r="G32" s="99"/>
      <c r="H32" s="99"/>
      <c r="I32" s="99"/>
      <c r="J32" s="99"/>
      <c r="K32" s="99"/>
      <c r="L32" s="99"/>
      <c r="M32" s="99"/>
      <c r="N32" s="99"/>
      <c r="O32" s="99"/>
      <c r="P32" s="99"/>
    </row>
    <row r="33" spans="1:16" ht="28.5" customHeight="1" x14ac:dyDescent="0.25">
      <c r="A33" s="99" t="s">
        <v>124</v>
      </c>
      <c r="B33" s="99"/>
      <c r="C33" s="99"/>
      <c r="D33" s="99"/>
      <c r="E33" s="99"/>
      <c r="F33" s="99"/>
      <c r="G33" s="99"/>
      <c r="H33" s="99"/>
      <c r="I33" s="99"/>
      <c r="J33" s="99"/>
      <c r="K33" s="99"/>
      <c r="L33" s="99"/>
      <c r="M33" s="99"/>
      <c r="N33" s="99"/>
      <c r="O33" s="99"/>
      <c r="P33" s="99"/>
    </row>
    <row r="34" spans="1:16" x14ac:dyDescent="0.25">
      <c r="A34" s="99" t="s">
        <v>125</v>
      </c>
      <c r="B34" s="99"/>
      <c r="C34" s="99"/>
      <c r="D34" s="99"/>
      <c r="E34" s="99"/>
      <c r="F34" s="99"/>
      <c r="G34" s="99"/>
      <c r="H34" s="99"/>
      <c r="I34" s="99"/>
      <c r="J34" s="99"/>
      <c r="K34" s="99"/>
      <c r="L34" s="99"/>
      <c r="M34" s="99"/>
      <c r="N34" s="99"/>
      <c r="O34" s="99"/>
      <c r="P34" s="99"/>
    </row>
    <row r="35" spans="1:16" x14ac:dyDescent="0.25">
      <c r="A35" s="99" t="s">
        <v>199</v>
      </c>
      <c r="B35" s="99"/>
      <c r="C35" s="99"/>
      <c r="D35" s="99"/>
      <c r="E35" s="99"/>
      <c r="F35" s="99"/>
      <c r="G35" s="99"/>
      <c r="H35" s="99"/>
      <c r="I35" s="99"/>
      <c r="J35" s="99"/>
      <c r="K35" s="99"/>
      <c r="L35" s="99"/>
      <c r="M35" s="99"/>
      <c r="N35" s="99"/>
      <c r="O35" s="99"/>
      <c r="P35" s="99"/>
    </row>
    <row r="36" spans="1:16" ht="33.75" customHeight="1" x14ac:dyDescent="0.25">
      <c r="A36" s="99" t="s">
        <v>200</v>
      </c>
      <c r="B36" s="99"/>
      <c r="C36" s="99"/>
      <c r="D36" s="99"/>
      <c r="E36" s="99"/>
      <c r="F36" s="99"/>
      <c r="G36" s="99"/>
      <c r="H36" s="99"/>
      <c r="I36" s="99"/>
      <c r="J36" s="99"/>
      <c r="K36" s="99"/>
      <c r="L36" s="99"/>
      <c r="M36" s="99"/>
      <c r="N36" s="99"/>
      <c r="O36" s="99"/>
      <c r="P36" s="99"/>
    </row>
    <row r="37" spans="1:16" x14ac:dyDescent="0.25">
      <c r="A37" s="99"/>
      <c r="B37" s="99"/>
      <c r="C37" s="99"/>
      <c r="D37" s="99"/>
      <c r="E37" s="99"/>
      <c r="F37" s="99"/>
      <c r="G37" s="99"/>
      <c r="H37" s="99"/>
      <c r="I37" s="99"/>
      <c r="J37" s="99"/>
      <c r="K37" s="99"/>
      <c r="L37" s="99"/>
      <c r="M37" s="99"/>
      <c r="N37" s="99"/>
      <c r="O37" s="99"/>
      <c r="P37" s="99"/>
    </row>
  </sheetData>
  <mergeCells count="34">
    <mergeCell ref="Q11:T11"/>
    <mergeCell ref="L20:N20"/>
    <mergeCell ref="O20:P20"/>
    <mergeCell ref="A11:P11"/>
    <mergeCell ref="A13:A14"/>
    <mergeCell ref="E13:I13"/>
    <mergeCell ref="B13:B14"/>
    <mergeCell ref="C13:C14"/>
    <mergeCell ref="Q3:T3"/>
    <mergeCell ref="Q4:T4"/>
    <mergeCell ref="Q5:T5"/>
    <mergeCell ref="Q8:T8"/>
    <mergeCell ref="A1:P1"/>
    <mergeCell ref="A3:P3"/>
    <mergeCell ref="A4:P4"/>
    <mergeCell ref="A5:P5"/>
    <mergeCell ref="A37:P37"/>
    <mergeCell ref="A35:P35"/>
    <mergeCell ref="A36:P36"/>
    <mergeCell ref="A31:P31"/>
    <mergeCell ref="A32:P32"/>
    <mergeCell ref="A33:P33"/>
    <mergeCell ref="A34:P34"/>
    <mergeCell ref="A30:P30"/>
    <mergeCell ref="A2:N2"/>
    <mergeCell ref="A28:P28"/>
    <mergeCell ref="A29:P29"/>
    <mergeCell ref="D13:D14"/>
    <mergeCell ref="J13:O13"/>
    <mergeCell ref="H20:K20"/>
    <mergeCell ref="A20:G20"/>
    <mergeCell ref="A6:N6"/>
    <mergeCell ref="A8:P8"/>
    <mergeCell ref="A9:C9"/>
  </mergeCells>
  <phoneticPr fontId="6" type="noConversion"/>
  <pageMargins left="0.7" right="0.7" top="0.75" bottom="0.75" header="0.3" footer="0.3"/>
  <pageSetup paperSize="9" scale="64" orientation="landscape"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opLeftCell="A7" zoomScaleNormal="100" workbookViewId="0">
      <selection activeCell="H22" sqref="H22"/>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3" ht="16.5" x14ac:dyDescent="0.3">
      <c r="A1" s="96" t="s">
        <v>0</v>
      </c>
      <c r="B1" s="96"/>
      <c r="C1" s="96"/>
      <c r="D1" s="96"/>
      <c r="E1" s="96"/>
      <c r="F1" s="96"/>
    </row>
    <row r="2" spans="1:23" ht="16.5" x14ac:dyDescent="0.3">
      <c r="A2" s="97" t="s">
        <v>340</v>
      </c>
      <c r="B2" s="97"/>
      <c r="C2" s="97"/>
      <c r="D2" s="97"/>
      <c r="E2" s="97"/>
      <c r="F2" s="97"/>
    </row>
    <row r="3" spans="1:23" ht="16.5" x14ac:dyDescent="0.3">
      <c r="A3" s="97" t="s">
        <v>339</v>
      </c>
      <c r="B3" s="97"/>
      <c r="C3" s="97"/>
      <c r="D3" s="97"/>
      <c r="E3" s="97"/>
      <c r="F3" s="97"/>
    </row>
    <row r="4" spans="1:23" ht="15.75" x14ac:dyDescent="0.25">
      <c r="A4" s="98" t="s">
        <v>1</v>
      </c>
      <c r="B4" s="98"/>
      <c r="C4" s="98"/>
      <c r="D4" s="98"/>
      <c r="E4" s="98"/>
      <c r="F4" s="98"/>
    </row>
    <row r="8" spans="1:23" x14ac:dyDescent="0.25">
      <c r="A8" s="93" t="s">
        <v>2</v>
      </c>
      <c r="B8" s="93"/>
      <c r="C8" s="93"/>
      <c r="D8" s="93"/>
      <c r="E8" s="93"/>
      <c r="F8" s="93"/>
      <c r="G8" s="25"/>
      <c r="H8" s="25"/>
      <c r="I8" s="25"/>
      <c r="J8" s="25"/>
      <c r="K8" s="25"/>
      <c r="L8" s="25"/>
      <c r="M8" s="25"/>
      <c r="N8" s="25"/>
      <c r="O8" s="25"/>
      <c r="P8" s="25"/>
      <c r="Q8" s="25"/>
      <c r="R8" s="25"/>
      <c r="S8" s="25"/>
      <c r="T8" s="25"/>
      <c r="U8" s="25"/>
      <c r="V8" s="24"/>
      <c r="W8" s="24"/>
    </row>
    <row r="10" spans="1:23" ht="59.25" customHeight="1" x14ac:dyDescent="0.25">
      <c r="A10" s="99" t="s">
        <v>3</v>
      </c>
      <c r="B10" s="99"/>
      <c r="C10" s="99"/>
      <c r="D10" s="99"/>
      <c r="E10" s="99"/>
      <c r="F10" s="99"/>
      <c r="G10" s="3"/>
      <c r="H10" s="3"/>
      <c r="I10" s="3"/>
      <c r="J10" s="3"/>
      <c r="K10" s="3"/>
      <c r="L10" s="3"/>
      <c r="M10" s="3"/>
      <c r="N10" s="3"/>
      <c r="O10" s="3"/>
      <c r="P10" s="3"/>
      <c r="Q10" s="3"/>
      <c r="R10" s="3"/>
      <c r="S10" s="3"/>
      <c r="T10" s="3"/>
      <c r="U10" s="3"/>
      <c r="V10" s="3"/>
      <c r="W10" s="3"/>
    </row>
    <row r="11" spans="1:23" x14ac:dyDescent="0.25">
      <c r="A11" s="6"/>
      <c r="B11" s="6"/>
      <c r="C11" s="6"/>
      <c r="D11" s="6"/>
      <c r="E11" s="6"/>
      <c r="F11" s="6"/>
      <c r="G11" s="6"/>
      <c r="H11" s="6"/>
      <c r="I11" s="6"/>
      <c r="J11" s="6"/>
      <c r="K11" s="6"/>
      <c r="L11" s="6"/>
      <c r="M11" s="6"/>
      <c r="N11" s="6"/>
      <c r="O11" s="6"/>
      <c r="P11" s="6"/>
      <c r="Q11" s="6"/>
      <c r="R11" s="6"/>
      <c r="S11" s="6"/>
      <c r="T11" s="6"/>
      <c r="U11" s="6"/>
      <c r="V11" s="6"/>
      <c r="W11" s="6"/>
    </row>
    <row r="12" spans="1:23" x14ac:dyDescent="0.25">
      <c r="A12" s="94" t="s">
        <v>4</v>
      </c>
      <c r="B12" s="101" t="s">
        <v>5</v>
      </c>
      <c r="C12" s="102"/>
      <c r="D12" s="100" t="s">
        <v>6</v>
      </c>
      <c r="E12" s="100"/>
      <c r="F12" s="100"/>
      <c r="G12" s="15"/>
    </row>
    <row r="13" spans="1:23" ht="60" x14ac:dyDescent="0.25">
      <c r="A13" s="95"/>
      <c r="B13" s="103"/>
      <c r="C13" s="104"/>
      <c r="D13" s="14" t="s">
        <v>7</v>
      </c>
      <c r="E13" s="13" t="s">
        <v>8</v>
      </c>
      <c r="F13" s="13" t="s">
        <v>259</v>
      </c>
      <c r="G13" s="16"/>
    </row>
    <row r="14" spans="1:23" x14ac:dyDescent="0.25">
      <c r="A14" s="8">
        <v>1</v>
      </c>
      <c r="B14" s="111">
        <v>2</v>
      </c>
      <c r="C14" s="112"/>
      <c r="D14" s="8">
        <v>3</v>
      </c>
      <c r="E14" s="8">
        <v>4</v>
      </c>
      <c r="F14" s="8">
        <v>5</v>
      </c>
      <c r="G14" s="15"/>
    </row>
    <row r="15" spans="1:23" x14ac:dyDescent="0.25">
      <c r="A15" s="9">
        <v>1</v>
      </c>
      <c r="B15" s="109" t="s">
        <v>10</v>
      </c>
      <c r="C15" s="110"/>
      <c r="D15" s="8">
        <f>D17+D18+D19</f>
        <v>507</v>
      </c>
      <c r="E15" s="8">
        <f>E17+E18+E19</f>
        <v>538</v>
      </c>
      <c r="F15" s="66">
        <f>E15/D15*100</f>
        <v>106.11439842209074</v>
      </c>
      <c r="G15" s="17"/>
    </row>
    <row r="16" spans="1:23" x14ac:dyDescent="0.25">
      <c r="A16" s="9"/>
      <c r="B16" s="113" t="s">
        <v>289</v>
      </c>
      <c r="C16" s="114"/>
      <c r="D16" s="8">
        <v>0</v>
      </c>
      <c r="E16" s="8">
        <v>0</v>
      </c>
      <c r="F16" s="66"/>
      <c r="G16" s="18"/>
    </row>
    <row r="17" spans="1:7" x14ac:dyDescent="0.25">
      <c r="A17" s="9"/>
      <c r="B17" s="107" t="s">
        <v>11</v>
      </c>
      <c r="C17" s="108"/>
      <c r="D17" s="8">
        <f>D25</f>
        <v>2</v>
      </c>
      <c r="E17" s="8">
        <f>E25</f>
        <v>2</v>
      </c>
      <c r="F17" s="66">
        <f t="shared" ref="F17:F38" si="0">E17/D17*100</f>
        <v>100</v>
      </c>
      <c r="G17" s="19"/>
    </row>
    <row r="18" spans="1:7" x14ac:dyDescent="0.25">
      <c r="A18" s="9"/>
      <c r="B18" s="107" t="s">
        <v>12</v>
      </c>
      <c r="C18" s="108"/>
      <c r="D18" s="8">
        <f>D26+D34</f>
        <v>217</v>
      </c>
      <c r="E18" s="8">
        <f>E26+E34</f>
        <v>230</v>
      </c>
      <c r="F18" s="66">
        <f t="shared" si="0"/>
        <v>105.99078341013825</v>
      </c>
      <c r="G18" s="19"/>
    </row>
    <row r="19" spans="1:7" x14ac:dyDescent="0.25">
      <c r="A19" s="9"/>
      <c r="B19" s="107" t="s">
        <v>13</v>
      </c>
      <c r="C19" s="108"/>
      <c r="D19" s="8">
        <f>D27+D35</f>
        <v>288</v>
      </c>
      <c r="E19" s="8">
        <f>E27+E35</f>
        <v>306</v>
      </c>
      <c r="F19" s="66">
        <f t="shared" si="0"/>
        <v>106.25</v>
      </c>
      <c r="G19" s="19"/>
    </row>
    <row r="20" spans="1:7" ht="30" customHeight="1" x14ac:dyDescent="0.25">
      <c r="A20" s="9"/>
      <c r="B20" s="109" t="s">
        <v>14</v>
      </c>
      <c r="C20" s="110"/>
      <c r="D20" s="8">
        <v>0</v>
      </c>
      <c r="E20" s="8">
        <v>0</v>
      </c>
      <c r="F20" s="66"/>
      <c r="G20" s="20"/>
    </row>
    <row r="21" spans="1:7" x14ac:dyDescent="0.25">
      <c r="A21" s="9"/>
      <c r="B21" s="105" t="s">
        <v>15</v>
      </c>
      <c r="C21" s="106"/>
      <c r="D21" s="8">
        <v>91</v>
      </c>
      <c r="E21" s="8">
        <f>E37+E29</f>
        <v>84</v>
      </c>
      <c r="F21" s="66">
        <f t="shared" si="0"/>
        <v>92.307692307692307</v>
      </c>
      <c r="G21" s="20"/>
    </row>
    <row r="22" spans="1:7" x14ac:dyDescent="0.25">
      <c r="A22" s="9"/>
      <c r="B22" s="105" t="s">
        <v>16</v>
      </c>
      <c r="C22" s="106"/>
      <c r="D22" s="8">
        <v>416</v>
      </c>
      <c r="E22" s="8">
        <f>E38+E30</f>
        <v>454</v>
      </c>
      <c r="F22" s="66">
        <f t="shared" si="0"/>
        <v>109.13461538461537</v>
      </c>
      <c r="G22" s="20"/>
    </row>
    <row r="23" spans="1:7" x14ac:dyDescent="0.25">
      <c r="A23" s="9" t="s">
        <v>290</v>
      </c>
      <c r="B23" s="109" t="s">
        <v>17</v>
      </c>
      <c r="C23" s="110"/>
      <c r="D23" s="8">
        <f>D25+D26+D27</f>
        <v>398</v>
      </c>
      <c r="E23" s="8">
        <f>E25+E26+E27</f>
        <v>428</v>
      </c>
      <c r="F23" s="66">
        <f t="shared" si="0"/>
        <v>107.53768844221105</v>
      </c>
      <c r="G23" s="18"/>
    </row>
    <row r="24" spans="1:7" x14ac:dyDescent="0.25">
      <c r="A24" s="9"/>
      <c r="B24" s="105" t="s">
        <v>292</v>
      </c>
      <c r="C24" s="106"/>
      <c r="D24" s="8">
        <v>0</v>
      </c>
      <c r="E24" s="8">
        <v>0</v>
      </c>
      <c r="F24" s="66"/>
      <c r="G24" s="19"/>
    </row>
    <row r="25" spans="1:7" x14ac:dyDescent="0.25">
      <c r="A25" s="9"/>
      <c r="B25" s="105" t="s">
        <v>11</v>
      </c>
      <c r="C25" s="106"/>
      <c r="D25" s="8">
        <v>2</v>
      </c>
      <c r="E25" s="8">
        <v>2</v>
      </c>
      <c r="F25" s="66">
        <f t="shared" si="0"/>
        <v>100</v>
      </c>
      <c r="G25" s="19"/>
    </row>
    <row r="26" spans="1:7" x14ac:dyDescent="0.25">
      <c r="A26" s="9"/>
      <c r="B26" s="105" t="s">
        <v>12</v>
      </c>
      <c r="C26" s="106"/>
      <c r="D26" s="8">
        <v>172</v>
      </c>
      <c r="E26" s="8">
        <v>184</v>
      </c>
      <c r="F26" s="66">
        <f t="shared" si="0"/>
        <v>106.9767441860465</v>
      </c>
      <c r="G26" s="19"/>
    </row>
    <row r="27" spans="1:7" x14ac:dyDescent="0.25">
      <c r="A27" s="9"/>
      <c r="B27" s="105" t="s">
        <v>13</v>
      </c>
      <c r="C27" s="106"/>
      <c r="D27" s="8">
        <v>224</v>
      </c>
      <c r="E27" s="8">
        <v>242</v>
      </c>
      <c r="F27" s="66">
        <f t="shared" si="0"/>
        <v>108.03571428571428</v>
      </c>
      <c r="G27" s="19"/>
    </row>
    <row r="28" spans="1:7" x14ac:dyDescent="0.25">
      <c r="A28" s="9"/>
      <c r="B28" s="105" t="s">
        <v>14</v>
      </c>
      <c r="C28" s="106"/>
      <c r="D28" s="8">
        <v>0</v>
      </c>
      <c r="E28" s="8">
        <v>0</v>
      </c>
      <c r="F28" s="66"/>
      <c r="G28" s="18"/>
    </row>
    <row r="29" spans="1:7" x14ac:dyDescent="0.25">
      <c r="A29" s="9"/>
      <c r="B29" s="105" t="s">
        <v>15</v>
      </c>
      <c r="C29" s="106"/>
      <c r="D29" s="8">
        <v>91</v>
      </c>
      <c r="E29" s="8">
        <v>84</v>
      </c>
      <c r="F29" s="66">
        <f t="shared" si="0"/>
        <v>92.307692307692307</v>
      </c>
      <c r="G29" s="18"/>
    </row>
    <row r="30" spans="1:7" x14ac:dyDescent="0.25">
      <c r="A30" s="9"/>
      <c r="B30" s="105" t="s">
        <v>16</v>
      </c>
      <c r="C30" s="106"/>
      <c r="D30" s="8">
        <v>307</v>
      </c>
      <c r="E30" s="8">
        <v>344</v>
      </c>
      <c r="F30" s="66">
        <f t="shared" si="0"/>
        <v>112.05211726384366</v>
      </c>
      <c r="G30" s="18"/>
    </row>
    <row r="31" spans="1:7" x14ac:dyDescent="0.25">
      <c r="A31" s="9" t="s">
        <v>291</v>
      </c>
      <c r="B31" s="109" t="s">
        <v>18</v>
      </c>
      <c r="C31" s="110"/>
      <c r="D31" s="8">
        <f>D34+D35</f>
        <v>109</v>
      </c>
      <c r="E31" s="8">
        <f>E34+E35</f>
        <v>110</v>
      </c>
      <c r="F31" s="66">
        <f t="shared" si="0"/>
        <v>100.91743119266054</v>
      </c>
      <c r="G31" s="18"/>
    </row>
    <row r="32" spans="1:7" x14ac:dyDescent="0.25">
      <c r="A32" s="9"/>
      <c r="B32" s="105" t="s">
        <v>292</v>
      </c>
      <c r="C32" s="106"/>
      <c r="D32" s="8">
        <v>0</v>
      </c>
      <c r="E32" s="8">
        <v>0</v>
      </c>
      <c r="F32" s="66"/>
      <c r="G32" s="19"/>
    </row>
    <row r="33" spans="1:20" x14ac:dyDescent="0.25">
      <c r="A33" s="9"/>
      <c r="B33" s="105" t="s">
        <v>19</v>
      </c>
      <c r="C33" s="106"/>
      <c r="D33" s="8">
        <v>0</v>
      </c>
      <c r="E33" s="8">
        <v>0</v>
      </c>
      <c r="F33" s="66"/>
      <c r="G33" s="19"/>
    </row>
    <row r="34" spans="1:20" x14ac:dyDescent="0.25">
      <c r="A34" s="9"/>
      <c r="B34" s="105" t="s">
        <v>20</v>
      </c>
      <c r="C34" s="106"/>
      <c r="D34" s="8">
        <v>45</v>
      </c>
      <c r="E34" s="8">
        <v>46</v>
      </c>
      <c r="F34" s="66">
        <f t="shared" si="0"/>
        <v>102.22222222222221</v>
      </c>
      <c r="G34" s="19"/>
    </row>
    <row r="35" spans="1:20" x14ac:dyDescent="0.25">
      <c r="A35" s="9"/>
      <c r="B35" s="105" t="s">
        <v>21</v>
      </c>
      <c r="C35" s="106"/>
      <c r="D35" s="8">
        <v>64</v>
      </c>
      <c r="E35" s="8">
        <v>64</v>
      </c>
      <c r="F35" s="66">
        <f t="shared" si="0"/>
        <v>100</v>
      </c>
      <c r="G35" s="19"/>
    </row>
    <row r="36" spans="1:20" x14ac:dyDescent="0.25">
      <c r="A36" s="9"/>
      <c r="B36" s="105" t="s">
        <v>14</v>
      </c>
      <c r="C36" s="106"/>
      <c r="D36" s="8">
        <v>0</v>
      </c>
      <c r="E36" s="8">
        <v>0</v>
      </c>
      <c r="F36" s="66"/>
      <c r="G36" s="19"/>
    </row>
    <row r="37" spans="1:20" x14ac:dyDescent="0.25">
      <c r="A37" s="9"/>
      <c r="B37" s="105" t="s">
        <v>15</v>
      </c>
      <c r="C37" s="106"/>
      <c r="D37" s="8">
        <v>0</v>
      </c>
      <c r="E37" s="8">
        <v>0</v>
      </c>
      <c r="F37" s="66"/>
      <c r="G37" s="19"/>
    </row>
    <row r="38" spans="1:20" x14ac:dyDescent="0.25">
      <c r="A38" s="9"/>
      <c r="B38" s="105" t="s">
        <v>16</v>
      </c>
      <c r="C38" s="106"/>
      <c r="D38" s="8">
        <f>D34+D35</f>
        <v>109</v>
      </c>
      <c r="E38" s="8">
        <v>110</v>
      </c>
      <c r="F38" s="66">
        <f t="shared" si="0"/>
        <v>100.91743119266054</v>
      </c>
      <c r="G38" s="19"/>
    </row>
    <row r="39" spans="1:20" x14ac:dyDescent="0.25">
      <c r="A39" s="26"/>
      <c r="B39" s="20"/>
      <c r="C39" s="20"/>
      <c r="D39" s="15"/>
      <c r="E39" s="15"/>
      <c r="F39" s="18"/>
      <c r="G39" s="19"/>
    </row>
    <row r="40" spans="1:20" x14ac:dyDescent="0.25">
      <c r="A40" s="26"/>
      <c r="B40" s="20"/>
      <c r="C40" s="20"/>
      <c r="D40" s="15"/>
      <c r="E40" s="15"/>
      <c r="F40" s="18"/>
      <c r="G40" s="19"/>
    </row>
    <row r="41" spans="1:20" x14ac:dyDescent="0.25">
      <c r="A41" s="26"/>
      <c r="B41" s="20"/>
      <c r="C41" s="20"/>
      <c r="D41" s="15"/>
      <c r="E41" s="15"/>
      <c r="F41" s="18"/>
      <c r="G41" s="19"/>
    </row>
    <row r="42" spans="1:20" x14ac:dyDescent="0.25">
      <c r="A42" s="26"/>
      <c r="B42" s="20"/>
      <c r="C42" s="20"/>
      <c r="D42" s="15"/>
      <c r="E42" s="15"/>
      <c r="F42" s="18"/>
      <c r="G42" s="19"/>
    </row>
    <row r="44" spans="1:20" x14ac:dyDescent="0.25">
      <c r="A44" s="6"/>
      <c r="B44" s="6"/>
      <c r="C44" s="6"/>
      <c r="D44" s="6"/>
      <c r="E44" s="6"/>
      <c r="F44" s="6"/>
      <c r="G44" s="6"/>
      <c r="H44" s="6"/>
      <c r="I44" s="6"/>
      <c r="J44" s="6"/>
      <c r="K44" s="6"/>
      <c r="L44" s="6"/>
      <c r="M44" s="6"/>
      <c r="N44" s="6"/>
      <c r="O44" s="6"/>
      <c r="P44" s="6"/>
      <c r="Q44" s="6"/>
      <c r="R44" s="6"/>
      <c r="S44" s="6"/>
      <c r="T44" s="6"/>
    </row>
    <row r="45" spans="1:20" x14ac:dyDescent="0.25">
      <c r="A45" s="6"/>
      <c r="B45" s="6"/>
      <c r="C45" s="6"/>
      <c r="D45" s="6"/>
      <c r="E45" s="6"/>
      <c r="F45" s="6"/>
      <c r="G45" s="6"/>
      <c r="H45" s="6"/>
      <c r="I45" s="6"/>
      <c r="J45" s="6"/>
      <c r="K45" s="6"/>
      <c r="L45" s="6"/>
      <c r="M45" s="6"/>
      <c r="N45" s="6"/>
      <c r="O45" s="6"/>
      <c r="P45" s="6"/>
      <c r="Q45" s="6"/>
      <c r="R45" s="6"/>
      <c r="S45" s="6"/>
      <c r="T45" s="6"/>
    </row>
  </sheetData>
  <mergeCells count="34">
    <mergeCell ref="B38:C38"/>
    <mergeCell ref="B29:C29"/>
    <mergeCell ref="B30:C30"/>
    <mergeCell ref="B31:C31"/>
    <mergeCell ref="B32:C32"/>
    <mergeCell ref="B33:C33"/>
    <mergeCell ref="B34:C34"/>
    <mergeCell ref="B37:C37"/>
    <mergeCell ref="B36:C36"/>
    <mergeCell ref="B14:C14"/>
    <mergeCell ref="B15:C15"/>
    <mergeCell ref="B20:C20"/>
    <mergeCell ref="B17:C17"/>
    <mergeCell ref="B16:C16"/>
    <mergeCell ref="B19:C19"/>
    <mergeCell ref="B27:C27"/>
    <mergeCell ref="B35:C35"/>
    <mergeCell ref="B28:C28"/>
    <mergeCell ref="B18:C18"/>
    <mergeCell ref="B25:C25"/>
    <mergeCell ref="B26:C26"/>
    <mergeCell ref="B24:C24"/>
    <mergeCell ref="B22:C22"/>
    <mergeCell ref="B23:C23"/>
    <mergeCell ref="B21:C21"/>
    <mergeCell ref="A12:A13"/>
    <mergeCell ref="A1:F1"/>
    <mergeCell ref="A2:F2"/>
    <mergeCell ref="A3:F3"/>
    <mergeCell ref="A4:F4"/>
    <mergeCell ref="A10:F10"/>
    <mergeCell ref="A8:F8"/>
    <mergeCell ref="D12:F12"/>
    <mergeCell ref="B12:C13"/>
  </mergeCells>
  <phoneticPr fontId="6" type="noConversion"/>
  <pageMargins left="0.7" right="0.7" top="0.75" bottom="0.75" header="0.3" footer="0.3"/>
  <pageSetup paperSize="9" scale="9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election activeCell="F19" sqref="F19"/>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ht="88.5" customHeight="1" x14ac:dyDescent="0.25">
      <c r="A1" s="99" t="s">
        <v>22</v>
      </c>
      <c r="B1" s="99"/>
      <c r="C1" s="99"/>
      <c r="D1" s="99"/>
      <c r="E1" s="99"/>
      <c r="F1" s="99"/>
      <c r="G1" s="136"/>
      <c r="H1" s="136"/>
      <c r="I1" s="136"/>
      <c r="J1" s="136"/>
      <c r="K1" s="136"/>
      <c r="L1" s="136"/>
      <c r="M1" s="136"/>
      <c r="N1" s="136"/>
      <c r="O1" s="136"/>
      <c r="P1" s="136"/>
      <c r="Q1" s="136"/>
      <c r="R1" s="136"/>
      <c r="S1" s="136"/>
      <c r="T1" s="136"/>
    </row>
    <row r="2" spans="1:20" x14ac:dyDescent="0.25">
      <c r="A2" s="145" t="s">
        <v>4</v>
      </c>
      <c r="B2" s="101" t="s">
        <v>5</v>
      </c>
      <c r="C2" s="102"/>
      <c r="D2" s="147" t="s">
        <v>6</v>
      </c>
      <c r="E2" s="147"/>
      <c r="F2" s="147"/>
      <c r="G2" s="21"/>
    </row>
    <row r="3" spans="1:20" ht="60" x14ac:dyDescent="0.25">
      <c r="A3" s="146"/>
      <c r="B3" s="103"/>
      <c r="C3" s="104"/>
      <c r="D3" s="14" t="s">
        <v>7</v>
      </c>
      <c r="E3" s="13" t="s">
        <v>8</v>
      </c>
      <c r="F3" s="13" t="s">
        <v>259</v>
      </c>
      <c r="G3" s="21"/>
    </row>
    <row r="4" spans="1:20" x14ac:dyDescent="0.25">
      <c r="A4" s="14">
        <v>1</v>
      </c>
      <c r="B4" s="111">
        <v>2</v>
      </c>
      <c r="C4" s="112"/>
      <c r="D4" s="14">
        <v>3</v>
      </c>
      <c r="E4" s="14">
        <v>4</v>
      </c>
      <c r="F4" s="14">
        <v>5</v>
      </c>
      <c r="G4" s="21"/>
    </row>
    <row r="5" spans="1:20" x14ac:dyDescent="0.25">
      <c r="A5" s="8">
        <v>1</v>
      </c>
      <c r="B5" s="113" t="s">
        <v>23</v>
      </c>
      <c r="C5" s="114"/>
      <c r="D5" s="11">
        <f>D7+D8+D9</f>
        <v>1453</v>
      </c>
      <c r="E5" s="11">
        <f>E7+E8+E9</f>
        <v>1482</v>
      </c>
      <c r="F5" s="66">
        <f>E5/D5*100</f>
        <v>101.99587061252582</v>
      </c>
      <c r="G5" s="18"/>
    </row>
    <row r="6" spans="1:20" x14ac:dyDescent="0.25">
      <c r="A6" s="8">
        <v>2</v>
      </c>
      <c r="B6" s="113" t="s">
        <v>24</v>
      </c>
      <c r="C6" s="114"/>
      <c r="D6" s="11"/>
      <c r="E6" s="11"/>
      <c r="F6" s="66"/>
      <c r="G6" s="18"/>
    </row>
    <row r="7" spans="1:20" x14ac:dyDescent="0.25">
      <c r="A7" s="9" t="s">
        <v>293</v>
      </c>
      <c r="B7" s="113" t="s">
        <v>17</v>
      </c>
      <c r="C7" s="114"/>
      <c r="D7" s="11">
        <v>840</v>
      </c>
      <c r="E7" s="11">
        <v>873</v>
      </c>
      <c r="F7" s="66">
        <f>E7/D7*100</f>
        <v>103.92857142857143</v>
      </c>
      <c r="G7" s="18"/>
    </row>
    <row r="8" spans="1:20" x14ac:dyDescent="0.25">
      <c r="A8" s="9" t="s">
        <v>294</v>
      </c>
      <c r="B8" s="113" t="s">
        <v>18</v>
      </c>
      <c r="C8" s="114"/>
      <c r="D8" s="11">
        <v>121</v>
      </c>
      <c r="E8" s="11">
        <v>121</v>
      </c>
      <c r="F8" s="66">
        <f>E8/D8*100</f>
        <v>100</v>
      </c>
      <c r="G8" s="18"/>
    </row>
    <row r="9" spans="1:20" x14ac:dyDescent="0.25">
      <c r="A9" s="9" t="s">
        <v>295</v>
      </c>
      <c r="B9" s="113" t="s">
        <v>25</v>
      </c>
      <c r="C9" s="114"/>
      <c r="D9" s="11">
        <v>492</v>
      </c>
      <c r="E9" s="11">
        <v>488</v>
      </c>
      <c r="F9" s="66">
        <f>E9/D9*100</f>
        <v>99.1869918699187</v>
      </c>
      <c r="G9" s="18"/>
    </row>
    <row r="10" spans="1:20" x14ac:dyDescent="0.25">
      <c r="A10" s="9" t="s">
        <v>296</v>
      </c>
      <c r="B10" s="113" t="s">
        <v>26</v>
      </c>
      <c r="C10" s="114"/>
      <c r="D10" s="11">
        <v>0</v>
      </c>
      <c r="E10" s="11">
        <v>0</v>
      </c>
      <c r="F10" s="66"/>
      <c r="G10" s="18"/>
    </row>
    <row r="11" spans="1:20" x14ac:dyDescent="0.25">
      <c r="A11" s="8">
        <v>3</v>
      </c>
      <c r="B11" s="113" t="s">
        <v>27</v>
      </c>
      <c r="C11" s="114"/>
      <c r="D11" s="11">
        <v>637</v>
      </c>
      <c r="E11" s="11">
        <v>896</v>
      </c>
      <c r="F11" s="66">
        <f>E11/D11*100</f>
        <v>140.65934065934067</v>
      </c>
      <c r="G11" s="17"/>
    </row>
    <row r="12" spans="1:20" ht="9" customHeight="1" x14ac:dyDescent="0.25"/>
    <row r="13" spans="1:20" ht="58.5" customHeight="1" x14ac:dyDescent="0.25">
      <c r="A13" s="99" t="s">
        <v>28</v>
      </c>
      <c r="B13" s="99"/>
      <c r="C13" s="99"/>
      <c r="D13" s="99"/>
      <c r="E13" s="99"/>
      <c r="F13" s="99"/>
      <c r="G13" s="136"/>
      <c r="H13" s="136"/>
      <c r="I13" s="136"/>
      <c r="J13" s="136"/>
      <c r="K13" s="136"/>
      <c r="L13" s="136"/>
      <c r="M13" s="136"/>
      <c r="N13" s="136"/>
      <c r="O13" s="136"/>
      <c r="P13" s="136"/>
      <c r="Q13" s="136"/>
      <c r="R13" s="136"/>
      <c r="S13" s="136"/>
      <c r="T13" s="136"/>
    </row>
    <row r="14" spans="1:20" ht="13.5" customHeight="1" x14ac:dyDescent="0.25">
      <c r="G14" s="136"/>
      <c r="H14" s="136"/>
      <c r="I14" s="136"/>
      <c r="J14" s="136"/>
      <c r="K14" s="136"/>
      <c r="L14" s="136"/>
      <c r="M14" s="136"/>
      <c r="N14" s="136"/>
      <c r="O14" s="136"/>
      <c r="P14" s="136"/>
      <c r="Q14" s="136"/>
      <c r="R14" s="136"/>
      <c r="S14" s="136"/>
      <c r="T14" s="136"/>
    </row>
    <row r="15" spans="1:20" x14ac:dyDescent="0.25">
      <c r="A15" s="139" t="s">
        <v>203</v>
      </c>
      <c r="B15" s="139"/>
      <c r="C15" s="139"/>
      <c r="D15" s="139"/>
      <c r="E15" s="139"/>
    </row>
    <row r="16" spans="1:20" x14ac:dyDescent="0.25">
      <c r="A16" s="62"/>
      <c r="B16" s="63"/>
      <c r="C16" s="63"/>
      <c r="D16" s="63"/>
      <c r="E16" s="64"/>
    </row>
    <row r="17" spans="1:6" x14ac:dyDescent="0.25">
      <c r="A17" s="139" t="s">
        <v>204</v>
      </c>
      <c r="B17" s="139"/>
      <c r="C17" s="139"/>
      <c r="D17" s="139"/>
      <c r="E17" s="139"/>
      <c r="F17" s="24"/>
    </row>
    <row r="18" spans="1:6" x14ac:dyDescent="0.25">
      <c r="A18" s="139" t="s">
        <v>341</v>
      </c>
      <c r="B18" s="139"/>
      <c r="C18" s="139"/>
      <c r="D18" s="139"/>
      <c r="E18" s="139"/>
    </row>
    <row r="19" spans="1:6" ht="19.5" thickBot="1" x14ac:dyDescent="0.35">
      <c r="A19" s="46"/>
      <c r="B19" s="4"/>
      <c r="C19" s="4"/>
      <c r="D19" s="4"/>
    </row>
    <row r="20" spans="1:6" ht="18.75" x14ac:dyDescent="0.25">
      <c r="A20" s="48" t="s">
        <v>205</v>
      </c>
      <c r="B20" s="140" t="s">
        <v>207</v>
      </c>
      <c r="C20" s="50"/>
      <c r="D20" s="137"/>
      <c r="E20" s="138"/>
    </row>
    <row r="21" spans="1:6" ht="32.25" customHeight="1" x14ac:dyDescent="0.25">
      <c r="A21" s="49" t="s">
        <v>206</v>
      </c>
      <c r="B21" s="141"/>
      <c r="C21" s="51" t="s">
        <v>208</v>
      </c>
      <c r="D21" s="134" t="s">
        <v>208</v>
      </c>
      <c r="E21" s="135"/>
    </row>
    <row r="22" spans="1:6" ht="16.5" thickBot="1" x14ac:dyDescent="0.3">
      <c r="A22" s="53"/>
      <c r="B22" s="142"/>
      <c r="C22" s="52" t="s">
        <v>209</v>
      </c>
      <c r="D22" s="143" t="s">
        <v>278</v>
      </c>
      <c r="E22" s="144"/>
    </row>
    <row r="23" spans="1:6" ht="16.5" thickBot="1" x14ac:dyDescent="0.3">
      <c r="A23" s="54" t="s">
        <v>210</v>
      </c>
      <c r="B23" s="55" t="s">
        <v>211</v>
      </c>
      <c r="C23" s="55">
        <v>4</v>
      </c>
      <c r="D23" s="127">
        <v>4</v>
      </c>
      <c r="E23" s="128"/>
    </row>
    <row r="24" spans="1:6" ht="16.5" thickBot="1" x14ac:dyDescent="0.3">
      <c r="A24" s="54" t="s">
        <v>212</v>
      </c>
      <c r="B24" s="55" t="s">
        <v>213</v>
      </c>
      <c r="C24" s="55">
        <v>4</v>
      </c>
      <c r="D24" s="127">
        <v>4</v>
      </c>
      <c r="E24" s="128"/>
    </row>
    <row r="25" spans="1:6" ht="15.75" x14ac:dyDescent="0.25">
      <c r="A25" s="118" t="s">
        <v>214</v>
      </c>
      <c r="B25" s="118" t="s">
        <v>215</v>
      </c>
      <c r="C25" s="51" t="s">
        <v>217</v>
      </c>
      <c r="D25" s="125" t="s">
        <v>279</v>
      </c>
      <c r="E25" s="126"/>
    </row>
    <row r="26" spans="1:6" ht="31.5" customHeight="1" x14ac:dyDescent="0.25">
      <c r="A26" s="119"/>
      <c r="B26" s="119"/>
      <c r="C26" s="51" t="s">
        <v>218</v>
      </c>
      <c r="D26" s="134" t="s">
        <v>280</v>
      </c>
      <c r="E26" s="135"/>
    </row>
    <row r="27" spans="1:6" ht="32.25" customHeight="1" thickBot="1" x14ac:dyDescent="0.3">
      <c r="A27" s="120"/>
      <c r="B27" s="120"/>
      <c r="C27" s="55" t="s">
        <v>216</v>
      </c>
      <c r="D27" s="121" t="s">
        <v>281</v>
      </c>
      <c r="E27" s="122"/>
    </row>
    <row r="28" spans="1:6" ht="16.5" thickBot="1" x14ac:dyDescent="0.3">
      <c r="A28" s="54" t="s">
        <v>219</v>
      </c>
      <c r="B28" s="55" t="s">
        <v>220</v>
      </c>
      <c r="C28" s="55" t="s">
        <v>221</v>
      </c>
      <c r="D28" s="127" t="s">
        <v>221</v>
      </c>
      <c r="E28" s="128"/>
    </row>
    <row r="29" spans="1:6" ht="16.5" thickBot="1" x14ac:dyDescent="0.3">
      <c r="A29" s="54" t="s">
        <v>222</v>
      </c>
      <c r="B29" s="55" t="s">
        <v>223</v>
      </c>
      <c r="C29" s="55" t="s">
        <v>224</v>
      </c>
      <c r="D29" s="127" t="s">
        <v>224</v>
      </c>
      <c r="E29" s="128"/>
    </row>
    <row r="30" spans="1:6" ht="31.5" x14ac:dyDescent="0.25">
      <c r="A30" s="118" t="s">
        <v>225</v>
      </c>
      <c r="B30" s="51" t="s">
        <v>226</v>
      </c>
      <c r="C30" s="56" t="s">
        <v>230</v>
      </c>
      <c r="D30" s="132" t="s">
        <v>230</v>
      </c>
      <c r="E30" s="133"/>
    </row>
    <row r="31" spans="1:6" ht="15.75" x14ac:dyDescent="0.25">
      <c r="A31" s="119"/>
      <c r="B31" s="51" t="s">
        <v>227</v>
      </c>
      <c r="C31" s="51" t="s">
        <v>231</v>
      </c>
      <c r="D31" s="134" t="s">
        <v>231</v>
      </c>
      <c r="E31" s="135"/>
    </row>
    <row r="32" spans="1:6" ht="31.5" customHeight="1" x14ac:dyDescent="0.25">
      <c r="A32" s="119"/>
      <c r="B32" s="51" t="s">
        <v>228</v>
      </c>
      <c r="C32" s="51" t="s">
        <v>232</v>
      </c>
      <c r="D32" s="134" t="s">
        <v>234</v>
      </c>
      <c r="E32" s="135"/>
    </row>
    <row r="33" spans="1:6" ht="32.25" thickBot="1" x14ac:dyDescent="0.3">
      <c r="A33" s="120"/>
      <c r="B33" s="55" t="s">
        <v>229</v>
      </c>
      <c r="C33" s="55" t="s">
        <v>233</v>
      </c>
      <c r="D33" s="121" t="s">
        <v>235</v>
      </c>
      <c r="E33" s="122"/>
    </row>
    <row r="34" spans="1:6" ht="16.5" thickBot="1" x14ac:dyDescent="0.3">
      <c r="A34" s="54" t="s">
        <v>236</v>
      </c>
      <c r="B34" s="55" t="s">
        <v>237</v>
      </c>
      <c r="C34" s="55" t="s">
        <v>238</v>
      </c>
      <c r="D34" s="127" t="s">
        <v>238</v>
      </c>
      <c r="E34" s="128"/>
    </row>
    <row r="35" spans="1:6" ht="16.5" thickBot="1" x14ac:dyDescent="0.3">
      <c r="A35" s="54" t="s">
        <v>239</v>
      </c>
      <c r="B35" s="55" t="s">
        <v>240</v>
      </c>
      <c r="C35" s="55" t="s">
        <v>241</v>
      </c>
      <c r="D35" s="127" t="s">
        <v>241</v>
      </c>
      <c r="E35" s="128"/>
    </row>
    <row r="36" spans="1:6" ht="32.25" customHeight="1" thickBot="1" x14ac:dyDescent="0.3">
      <c r="A36" s="54"/>
      <c r="B36" s="52" t="s">
        <v>242</v>
      </c>
      <c r="C36" s="52" t="s">
        <v>243</v>
      </c>
      <c r="D36" s="123" t="s">
        <v>243</v>
      </c>
      <c r="E36" s="124"/>
    </row>
    <row r="37" spans="1:6" ht="15.75" x14ac:dyDescent="0.25">
      <c r="A37" s="118" t="s">
        <v>244</v>
      </c>
      <c r="B37" s="51" t="s">
        <v>245</v>
      </c>
      <c r="C37" s="51" t="s">
        <v>247</v>
      </c>
      <c r="D37" s="125" t="s">
        <v>247</v>
      </c>
      <c r="E37" s="126"/>
    </row>
    <row r="38" spans="1:6" ht="16.5" thickBot="1" x14ac:dyDescent="0.3">
      <c r="A38" s="120"/>
      <c r="B38" s="55" t="s">
        <v>246</v>
      </c>
      <c r="C38" s="55" t="s">
        <v>248</v>
      </c>
      <c r="D38" s="121" t="s">
        <v>249</v>
      </c>
      <c r="E38" s="122"/>
    </row>
    <row r="39" spans="1:6" ht="32.25" customHeight="1" thickBot="1" x14ac:dyDescent="0.3">
      <c r="A39" s="54"/>
      <c r="B39" s="52" t="s">
        <v>250</v>
      </c>
      <c r="C39" s="52" t="s">
        <v>251</v>
      </c>
      <c r="D39" s="123" t="s">
        <v>251</v>
      </c>
      <c r="E39" s="124"/>
    </row>
    <row r="40" spans="1:6" ht="32.25" customHeight="1" thickBot="1" x14ac:dyDescent="0.3">
      <c r="A40" s="54"/>
      <c r="B40" s="52" t="s">
        <v>252</v>
      </c>
      <c r="C40" s="52" t="s">
        <v>253</v>
      </c>
      <c r="D40" s="123" t="s">
        <v>253</v>
      </c>
      <c r="E40" s="124"/>
    </row>
    <row r="41" spans="1:6" x14ac:dyDescent="0.25">
      <c r="A41" s="47"/>
      <c r="B41" s="4"/>
      <c r="C41" s="4"/>
      <c r="D41" s="4"/>
    </row>
    <row r="42" spans="1:6" ht="58.5" customHeight="1" x14ac:dyDescent="0.25">
      <c r="A42" s="99" t="s">
        <v>29</v>
      </c>
      <c r="B42" s="99"/>
      <c r="C42" s="99"/>
      <c r="D42" s="99"/>
      <c r="E42" s="99"/>
      <c r="F42" s="99"/>
    </row>
    <row r="43" spans="1:6" x14ac:dyDescent="0.25">
      <c r="A43" s="57"/>
      <c r="B43" s="57"/>
      <c r="C43" s="57"/>
      <c r="D43" s="57"/>
      <c r="E43" s="57"/>
    </row>
    <row r="44" spans="1:6" ht="30" customHeight="1" x14ac:dyDescent="0.25">
      <c r="A44" s="129" t="s">
        <v>254</v>
      </c>
      <c r="B44" s="130"/>
      <c r="C44" s="130"/>
      <c r="D44" s="130"/>
      <c r="E44" s="131"/>
    </row>
    <row r="45" spans="1:6" x14ac:dyDescent="0.25">
      <c r="A45" s="117" t="s">
        <v>255</v>
      </c>
      <c r="B45" s="117"/>
      <c r="C45" s="117" t="s">
        <v>256</v>
      </c>
      <c r="D45" s="117"/>
      <c r="E45" s="117"/>
    </row>
    <row r="46" spans="1:6" ht="156.75" x14ac:dyDescent="0.25">
      <c r="A46" s="117"/>
      <c r="B46" s="117"/>
      <c r="C46" s="58" t="s">
        <v>60</v>
      </c>
      <c r="D46" s="59" t="s">
        <v>257</v>
      </c>
      <c r="E46" s="59" t="s">
        <v>258</v>
      </c>
    </row>
    <row r="47" spans="1:6" ht="51" customHeight="1" x14ac:dyDescent="0.25">
      <c r="A47" s="115" t="s">
        <v>282</v>
      </c>
      <c r="B47" s="116"/>
      <c r="C47" s="60">
        <v>44.33</v>
      </c>
      <c r="D47" s="61">
        <v>43.77</v>
      </c>
      <c r="E47" s="60">
        <v>37.53</v>
      </c>
    </row>
    <row r="48" spans="1:6" x14ac:dyDescent="0.25">
      <c r="A48" s="57"/>
      <c r="B48" s="57"/>
      <c r="C48" s="57"/>
      <c r="D48" s="57"/>
      <c r="E48" s="57"/>
    </row>
    <row r="49" spans="1:5" ht="30.75" customHeight="1" x14ac:dyDescent="0.25">
      <c r="A49" s="129" t="s">
        <v>283</v>
      </c>
      <c r="B49" s="130"/>
      <c r="C49" s="130"/>
      <c r="D49" s="130"/>
      <c r="E49" s="131"/>
    </row>
    <row r="50" spans="1:5" x14ac:dyDescent="0.25">
      <c r="A50" s="117" t="s">
        <v>255</v>
      </c>
      <c r="B50" s="117"/>
      <c r="C50" s="117" t="s">
        <v>256</v>
      </c>
      <c r="D50" s="117"/>
      <c r="E50" s="117"/>
    </row>
    <row r="51" spans="1:5" ht="156.75" x14ac:dyDescent="0.25">
      <c r="A51" s="117"/>
      <c r="B51" s="117"/>
      <c r="C51" s="58" t="s">
        <v>60</v>
      </c>
      <c r="D51" s="59" t="s">
        <v>257</v>
      </c>
      <c r="E51" s="59" t="s">
        <v>258</v>
      </c>
    </row>
    <row r="52" spans="1:5" ht="56.25" customHeight="1" x14ac:dyDescent="0.25">
      <c r="A52" s="115" t="s">
        <v>282</v>
      </c>
      <c r="B52" s="116"/>
      <c r="C52" s="61">
        <v>45</v>
      </c>
      <c r="D52" s="61">
        <v>42</v>
      </c>
      <c r="E52" s="61">
        <v>41</v>
      </c>
    </row>
  </sheetData>
  <mergeCells count="60">
    <mergeCell ref="S1:T1"/>
    <mergeCell ref="A1:F1"/>
    <mergeCell ref="M1:R1"/>
    <mergeCell ref="B10:C10"/>
    <mergeCell ref="B9:C9"/>
    <mergeCell ref="G1:L1"/>
    <mergeCell ref="D2:F2"/>
    <mergeCell ref="B7:C7"/>
    <mergeCell ref="B8:C8"/>
    <mergeCell ref="B6:C6"/>
    <mergeCell ref="B5:C5"/>
    <mergeCell ref="B4:C4"/>
    <mergeCell ref="S13:T13"/>
    <mergeCell ref="A13:F13"/>
    <mergeCell ref="S14:T14"/>
    <mergeCell ref="A2:A3"/>
    <mergeCell ref="B2:C3"/>
    <mergeCell ref="M13:R13"/>
    <mergeCell ref="G13:L13"/>
    <mergeCell ref="G14:L14"/>
    <mergeCell ref="D20:E20"/>
    <mergeCell ref="A15:E15"/>
    <mergeCell ref="A17:E17"/>
    <mergeCell ref="M14:R14"/>
    <mergeCell ref="B20:B22"/>
    <mergeCell ref="D21:E21"/>
    <mergeCell ref="D22:E22"/>
    <mergeCell ref="A18:E18"/>
    <mergeCell ref="D33:E33"/>
    <mergeCell ref="D34:E34"/>
    <mergeCell ref="D30:E30"/>
    <mergeCell ref="D32:E32"/>
    <mergeCell ref="B11:C11"/>
    <mergeCell ref="D23:E23"/>
    <mergeCell ref="D24:E24"/>
    <mergeCell ref="D31:E31"/>
    <mergeCell ref="D25:E25"/>
    <mergeCell ref="D26:E26"/>
    <mergeCell ref="B25:B27"/>
    <mergeCell ref="A44:E44"/>
    <mergeCell ref="A45:B46"/>
    <mergeCell ref="A49:E49"/>
    <mergeCell ref="C45:E45"/>
    <mergeCell ref="D35:E35"/>
    <mergeCell ref="A52:B52"/>
    <mergeCell ref="A50:B51"/>
    <mergeCell ref="A25:A27"/>
    <mergeCell ref="A42:F42"/>
    <mergeCell ref="A37:A38"/>
    <mergeCell ref="D38:E38"/>
    <mergeCell ref="D36:E36"/>
    <mergeCell ref="D37:E37"/>
    <mergeCell ref="D39:E39"/>
    <mergeCell ref="D40:E40"/>
    <mergeCell ref="A30:A33"/>
    <mergeCell ref="D27:E27"/>
    <mergeCell ref="D28:E28"/>
    <mergeCell ref="D29:E29"/>
    <mergeCell ref="C50:E50"/>
    <mergeCell ref="A47:B47"/>
  </mergeCells>
  <phoneticPr fontId="6" type="noConversion"/>
  <pageMargins left="0.7" right="0.7" top="0.75" bottom="0.75" header="0.3" footer="0.3"/>
  <pageSetup paperSize="9" scale="94"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zoomScaleNormal="100" workbookViewId="0">
      <selection activeCell="F18" sqref="F18"/>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x14ac:dyDescent="0.25">
      <c r="A1" s="93" t="s">
        <v>297</v>
      </c>
      <c r="B1" s="93"/>
      <c r="C1" s="93"/>
      <c r="D1" s="93"/>
      <c r="E1" s="93"/>
      <c r="F1" s="93"/>
      <c r="G1" s="25"/>
      <c r="H1" s="25"/>
      <c r="I1" s="25"/>
      <c r="J1" s="25"/>
      <c r="K1" s="25"/>
      <c r="L1" s="25"/>
      <c r="M1" s="25"/>
      <c r="N1" s="25"/>
      <c r="O1" s="25"/>
      <c r="P1" s="25"/>
      <c r="Q1" s="25"/>
      <c r="R1" s="25"/>
      <c r="S1" s="25"/>
      <c r="T1" s="25"/>
    </row>
    <row r="3" spans="1:20" ht="44.25" customHeight="1" x14ac:dyDescent="0.25">
      <c r="A3" s="136" t="s">
        <v>30</v>
      </c>
      <c r="B3" s="136"/>
      <c r="C3" s="136"/>
      <c r="D3" s="136"/>
      <c r="E3" s="136"/>
      <c r="F3" s="136"/>
      <c r="G3" s="136"/>
      <c r="H3" s="136"/>
      <c r="I3" s="136"/>
      <c r="J3" s="136"/>
      <c r="K3" s="136"/>
      <c r="L3" s="136"/>
      <c r="M3" s="136"/>
      <c r="N3" s="136"/>
      <c r="O3" s="136"/>
      <c r="P3" s="136"/>
      <c r="Q3" s="136"/>
      <c r="R3" s="136"/>
      <c r="S3" s="136"/>
      <c r="T3" s="136"/>
    </row>
    <row r="4" spans="1:20" ht="9.75" customHeight="1" x14ac:dyDescent="0.25"/>
    <row r="5" spans="1:20" x14ac:dyDescent="0.25">
      <c r="A5" s="147" t="s">
        <v>4</v>
      </c>
      <c r="B5" s="147" t="s">
        <v>5</v>
      </c>
      <c r="C5" s="147"/>
      <c r="D5" s="147" t="s">
        <v>6</v>
      </c>
      <c r="E5" s="147"/>
      <c r="F5" s="147"/>
      <c r="G5" s="1"/>
    </row>
    <row r="6" spans="1:20" ht="45" x14ac:dyDescent="0.25">
      <c r="A6" s="147"/>
      <c r="B6" s="147"/>
      <c r="C6" s="147"/>
      <c r="D6" s="13" t="s">
        <v>286</v>
      </c>
      <c r="E6" s="13" t="s">
        <v>287</v>
      </c>
      <c r="F6" s="13" t="s">
        <v>9</v>
      </c>
      <c r="G6" s="1"/>
    </row>
    <row r="7" spans="1:20" x14ac:dyDescent="0.25">
      <c r="A7" s="14">
        <v>1</v>
      </c>
      <c r="B7" s="100">
        <v>2</v>
      </c>
      <c r="C7" s="100"/>
      <c r="D7" s="8">
        <v>3</v>
      </c>
      <c r="E7" s="8">
        <v>4</v>
      </c>
      <c r="F7" s="8">
        <v>5</v>
      </c>
      <c r="G7" s="4"/>
    </row>
    <row r="8" spans="1:20" ht="45" customHeight="1" x14ac:dyDescent="0.25">
      <c r="A8" s="14">
        <v>1</v>
      </c>
      <c r="B8" s="149" t="s">
        <v>298</v>
      </c>
      <c r="C8" s="149"/>
      <c r="D8" s="14"/>
      <c r="E8" s="14"/>
      <c r="F8" s="11"/>
      <c r="G8" s="3"/>
    </row>
    <row r="9" spans="1:20" x14ac:dyDescent="0.25">
      <c r="A9" s="22" t="s">
        <v>290</v>
      </c>
      <c r="B9" s="148" t="s">
        <v>31</v>
      </c>
      <c r="C9" s="148"/>
      <c r="D9" s="14"/>
      <c r="E9" s="14"/>
      <c r="F9" s="11"/>
      <c r="G9" s="7"/>
    </row>
    <row r="10" spans="1:20" x14ac:dyDescent="0.25">
      <c r="A10" s="22" t="s">
        <v>291</v>
      </c>
      <c r="B10" s="148" t="s">
        <v>11</v>
      </c>
      <c r="C10" s="148"/>
      <c r="D10" s="14"/>
      <c r="E10" s="14"/>
      <c r="F10" s="11"/>
      <c r="G10" s="7"/>
    </row>
    <row r="11" spans="1:20" x14ac:dyDescent="0.25">
      <c r="A11" s="22" t="s">
        <v>299</v>
      </c>
      <c r="B11" s="148" t="s">
        <v>12</v>
      </c>
      <c r="C11" s="148"/>
      <c r="D11" s="14">
        <v>1.7999999999999999E-2</v>
      </c>
      <c r="E11" s="14">
        <v>2.3E-2</v>
      </c>
      <c r="F11" s="66">
        <f>E11/D11*100</f>
        <v>127.77777777777779</v>
      </c>
      <c r="G11" s="7"/>
    </row>
    <row r="12" spans="1:20" x14ac:dyDescent="0.25">
      <c r="A12" s="22" t="s">
        <v>300</v>
      </c>
      <c r="B12" s="148" t="s">
        <v>13</v>
      </c>
      <c r="C12" s="148"/>
      <c r="D12" s="14">
        <v>1.4E-2</v>
      </c>
      <c r="E12" s="14">
        <v>4.5999999999999999E-2</v>
      </c>
      <c r="F12" s="66">
        <f>E12/D12*100</f>
        <v>328.57142857142856</v>
      </c>
      <c r="G12" s="7"/>
    </row>
    <row r="13" spans="1:20" x14ac:dyDescent="0.25">
      <c r="A13" s="14">
        <v>2</v>
      </c>
      <c r="B13" s="150" t="s">
        <v>301</v>
      </c>
      <c r="C13" s="150"/>
      <c r="D13" s="14"/>
      <c r="E13" s="14"/>
      <c r="F13" s="66"/>
      <c r="G13" s="3"/>
    </row>
    <row r="14" spans="1:20" x14ac:dyDescent="0.25">
      <c r="A14" s="22" t="s">
        <v>293</v>
      </c>
      <c r="B14" s="148" t="s">
        <v>31</v>
      </c>
      <c r="C14" s="148"/>
      <c r="D14" s="14"/>
      <c r="E14" s="14"/>
      <c r="F14" s="66"/>
      <c r="G14" s="7"/>
    </row>
    <row r="15" spans="1:20" x14ac:dyDescent="0.25">
      <c r="A15" s="22" t="s">
        <v>294</v>
      </c>
      <c r="B15" s="148" t="s">
        <v>11</v>
      </c>
      <c r="C15" s="148"/>
      <c r="D15" s="14"/>
      <c r="E15" s="14"/>
      <c r="F15" s="66"/>
      <c r="G15" s="7"/>
    </row>
    <row r="16" spans="1:20" x14ac:dyDescent="0.25">
      <c r="A16" s="22" t="s">
        <v>295</v>
      </c>
      <c r="B16" s="148" t="s">
        <v>12</v>
      </c>
      <c r="C16" s="148"/>
      <c r="D16" s="14">
        <v>1.7999999999999999E-2</v>
      </c>
      <c r="E16" s="14">
        <v>2.3E-2</v>
      </c>
      <c r="F16" s="66">
        <f>E16/D16*100</f>
        <v>127.77777777777779</v>
      </c>
      <c r="G16" s="7"/>
    </row>
    <row r="17" spans="1:20" x14ac:dyDescent="0.25">
      <c r="A17" s="22" t="s">
        <v>296</v>
      </c>
      <c r="B17" s="148" t="s">
        <v>13</v>
      </c>
      <c r="C17" s="148"/>
      <c r="D17" s="14">
        <v>1.4E-2</v>
      </c>
      <c r="E17" s="14">
        <v>4.5999999999999999E-2</v>
      </c>
      <c r="F17" s="66">
        <f>E17/D17*100</f>
        <v>328.57142857142856</v>
      </c>
      <c r="G17" s="7"/>
    </row>
    <row r="18" spans="1:20" ht="105.75" customHeight="1" x14ac:dyDescent="0.25">
      <c r="A18" s="14">
        <v>3</v>
      </c>
      <c r="B18" s="149" t="s">
        <v>312</v>
      </c>
      <c r="C18" s="149"/>
      <c r="D18" s="14"/>
      <c r="E18" s="14"/>
      <c r="F18" s="66"/>
      <c r="G18" s="3"/>
    </row>
    <row r="19" spans="1:20" x14ac:dyDescent="0.25">
      <c r="A19" s="22" t="s">
        <v>302</v>
      </c>
      <c r="B19" s="148" t="s">
        <v>31</v>
      </c>
      <c r="C19" s="148"/>
      <c r="D19" s="14"/>
      <c r="E19" s="14"/>
      <c r="F19" s="66"/>
      <c r="G19" s="7"/>
    </row>
    <row r="20" spans="1:20" x14ac:dyDescent="0.25">
      <c r="A20" s="22" t="s">
        <v>303</v>
      </c>
      <c r="B20" s="148" t="s">
        <v>11</v>
      </c>
      <c r="C20" s="148"/>
      <c r="D20" s="14"/>
      <c r="E20" s="14"/>
      <c r="F20" s="66"/>
      <c r="G20" s="7"/>
    </row>
    <row r="21" spans="1:20" x14ac:dyDescent="0.25">
      <c r="A21" s="22" t="s">
        <v>304</v>
      </c>
      <c r="B21" s="148" t="s">
        <v>12</v>
      </c>
      <c r="C21" s="148"/>
      <c r="D21" s="14"/>
      <c r="E21" s="14"/>
      <c r="F21" s="66"/>
      <c r="G21" s="7"/>
    </row>
    <row r="22" spans="1:20" x14ac:dyDescent="0.25">
      <c r="A22" s="22" t="s">
        <v>305</v>
      </c>
      <c r="B22" s="148" t="s">
        <v>13</v>
      </c>
      <c r="C22" s="148"/>
      <c r="D22" s="14"/>
      <c r="E22" s="14"/>
      <c r="F22" s="66"/>
      <c r="G22" s="7"/>
    </row>
    <row r="23" spans="1:20" ht="108.75" customHeight="1" x14ac:dyDescent="0.25">
      <c r="A23" s="14">
        <v>4</v>
      </c>
      <c r="B23" s="149" t="s">
        <v>306</v>
      </c>
      <c r="C23" s="149"/>
      <c r="D23" s="14"/>
      <c r="E23" s="14"/>
      <c r="F23" s="66"/>
      <c r="G23" s="3"/>
    </row>
    <row r="24" spans="1:20" x14ac:dyDescent="0.25">
      <c r="A24" s="22" t="s">
        <v>307</v>
      </c>
      <c r="B24" s="148" t="s">
        <v>31</v>
      </c>
      <c r="C24" s="148"/>
      <c r="D24" s="14"/>
      <c r="E24" s="14"/>
      <c r="F24" s="66"/>
      <c r="G24" s="7"/>
    </row>
    <row r="25" spans="1:20" x14ac:dyDescent="0.25">
      <c r="A25" s="22" t="s">
        <v>308</v>
      </c>
      <c r="B25" s="148" t="s">
        <v>11</v>
      </c>
      <c r="C25" s="148"/>
      <c r="D25" s="14"/>
      <c r="E25" s="14"/>
      <c r="F25" s="66"/>
      <c r="G25" s="7"/>
    </row>
    <row r="26" spans="1:20" x14ac:dyDescent="0.25">
      <c r="A26" s="22" t="s">
        <v>309</v>
      </c>
      <c r="B26" s="148" t="s">
        <v>12</v>
      </c>
      <c r="C26" s="148"/>
      <c r="D26" s="14">
        <v>0.13</v>
      </c>
      <c r="E26" s="14">
        <v>0.16</v>
      </c>
      <c r="F26" s="66">
        <f>E26/D26*100</f>
        <v>123.07692307692308</v>
      </c>
      <c r="G26" s="7"/>
    </row>
    <row r="27" spans="1:20" x14ac:dyDescent="0.25">
      <c r="A27" s="22" t="s">
        <v>310</v>
      </c>
      <c r="B27" s="148" t="s">
        <v>13</v>
      </c>
      <c r="C27" s="148"/>
      <c r="D27" s="14">
        <v>0.37</v>
      </c>
      <c r="E27" s="14">
        <v>0.28999999999999998</v>
      </c>
      <c r="F27" s="66">
        <f>E27/D27*100</f>
        <v>78.378378378378372</v>
      </c>
      <c r="G27" s="7"/>
    </row>
    <row r="28" spans="1:20" x14ac:dyDescent="0.25">
      <c r="A28" s="14">
        <v>5</v>
      </c>
      <c r="B28" s="148" t="s">
        <v>32</v>
      </c>
      <c r="C28" s="148"/>
      <c r="D28" s="11"/>
      <c r="E28" s="11"/>
      <c r="F28" s="11"/>
      <c r="G28" s="3"/>
    </row>
    <row r="29" spans="1:20" x14ac:dyDescent="0.25">
      <c r="A29" s="22" t="s">
        <v>311</v>
      </c>
      <c r="B29" s="148" t="s">
        <v>33</v>
      </c>
      <c r="C29" s="148"/>
      <c r="D29" s="11"/>
      <c r="E29" s="11"/>
      <c r="F29" s="11"/>
      <c r="G29" s="3"/>
    </row>
    <row r="30" spans="1:20" x14ac:dyDescent="0.25">
      <c r="A30" t="s">
        <v>34</v>
      </c>
    </row>
    <row r="31" spans="1:20" x14ac:dyDescent="0.25">
      <c r="A31" t="s">
        <v>35</v>
      </c>
    </row>
    <row r="32" spans="1:20" ht="90" customHeight="1" x14ac:dyDescent="0.25">
      <c r="A32" s="136" t="s">
        <v>36</v>
      </c>
      <c r="B32" s="136"/>
      <c r="C32" s="136"/>
      <c r="D32" s="136"/>
      <c r="E32" s="136"/>
      <c r="F32" s="136"/>
      <c r="G32" s="136"/>
      <c r="H32" s="136"/>
      <c r="I32" s="136"/>
      <c r="J32" s="136"/>
      <c r="K32" s="136"/>
      <c r="L32" s="136"/>
      <c r="M32" s="136"/>
      <c r="N32" s="136"/>
      <c r="O32" s="136"/>
      <c r="P32" s="136"/>
      <c r="Q32" s="136"/>
      <c r="R32" s="136"/>
      <c r="S32" s="136"/>
      <c r="T32" s="136"/>
    </row>
    <row r="33" spans="1:20" ht="88.5" customHeight="1" x14ac:dyDescent="0.25">
      <c r="A33" s="136" t="s">
        <v>327</v>
      </c>
      <c r="B33" s="136"/>
      <c r="C33" s="136"/>
      <c r="D33" s="136"/>
      <c r="E33" s="136"/>
      <c r="F33" s="136"/>
      <c r="G33" s="136"/>
      <c r="H33" s="136"/>
      <c r="I33" s="136"/>
      <c r="J33" s="136"/>
      <c r="K33" s="136"/>
      <c r="L33" s="136"/>
      <c r="M33" s="136"/>
      <c r="N33" s="136"/>
      <c r="O33" s="136"/>
      <c r="P33" s="136"/>
      <c r="Q33" s="136"/>
      <c r="R33" s="136"/>
      <c r="S33" s="136"/>
      <c r="T33" s="136"/>
    </row>
    <row r="34" spans="1:20" ht="72" customHeight="1" x14ac:dyDescent="0.25">
      <c r="A34" s="136" t="s">
        <v>328</v>
      </c>
      <c r="B34" s="136"/>
      <c r="C34" s="136"/>
      <c r="D34" s="136"/>
      <c r="E34" s="136"/>
      <c r="F34" s="136"/>
      <c r="G34" s="136"/>
      <c r="H34" s="136"/>
      <c r="I34" s="136"/>
      <c r="J34" s="136"/>
      <c r="K34" s="136"/>
      <c r="L34" s="136"/>
      <c r="M34" s="136"/>
      <c r="N34" s="136"/>
      <c r="O34" s="136"/>
      <c r="P34" s="136"/>
      <c r="Q34" s="136"/>
      <c r="R34" s="136"/>
      <c r="S34" s="136"/>
      <c r="T34" s="136"/>
    </row>
    <row r="35" spans="1:20" ht="120.75" customHeight="1" x14ac:dyDescent="0.25">
      <c r="A35" s="136" t="s">
        <v>37</v>
      </c>
      <c r="B35" s="136"/>
      <c r="C35" s="136"/>
      <c r="D35" s="136"/>
      <c r="E35" s="136"/>
      <c r="F35" s="136"/>
      <c r="G35" s="136"/>
      <c r="H35" s="136"/>
      <c r="I35" s="136"/>
      <c r="J35" s="136"/>
      <c r="K35" s="136"/>
      <c r="L35" s="136"/>
      <c r="M35" s="136"/>
      <c r="N35" s="136"/>
      <c r="O35" s="136"/>
      <c r="P35" s="136"/>
      <c r="Q35" s="136"/>
      <c r="R35" s="136"/>
      <c r="S35" s="136"/>
      <c r="T35" s="136"/>
    </row>
    <row r="36" spans="1:20" ht="31.5" customHeight="1" x14ac:dyDescent="0.25">
      <c r="A36" s="136" t="s">
        <v>38</v>
      </c>
      <c r="B36" s="136"/>
      <c r="C36" s="136"/>
      <c r="D36" s="136"/>
      <c r="E36" s="136"/>
      <c r="F36" s="136"/>
      <c r="G36" s="136"/>
      <c r="H36" s="136"/>
      <c r="I36" s="136"/>
      <c r="J36" s="136"/>
      <c r="K36" s="136"/>
      <c r="L36" s="136"/>
      <c r="M36" s="136"/>
      <c r="N36" s="136"/>
      <c r="O36" s="136"/>
      <c r="P36" s="136"/>
      <c r="Q36" s="136"/>
      <c r="R36" s="136"/>
      <c r="S36" s="136"/>
      <c r="T36" s="136"/>
    </row>
  </sheetData>
  <mergeCells count="51">
    <mergeCell ref="A36:F36"/>
    <mergeCell ref="M36:R36"/>
    <mergeCell ref="A35:F35"/>
    <mergeCell ref="S36:T36"/>
    <mergeCell ref="M35:R35"/>
    <mergeCell ref="S35:T35"/>
    <mergeCell ref="M32:R32"/>
    <mergeCell ref="G35:L35"/>
    <mergeCell ref="G36:L36"/>
    <mergeCell ref="S32:T32"/>
    <mergeCell ref="S34:T34"/>
    <mergeCell ref="G33:L33"/>
    <mergeCell ref="M33:R33"/>
    <mergeCell ref="S33:T33"/>
    <mergeCell ref="G34:L34"/>
    <mergeCell ref="M34:R34"/>
    <mergeCell ref="B19:C19"/>
    <mergeCell ref="B18:C18"/>
    <mergeCell ref="B22:C22"/>
    <mergeCell ref="B20:C20"/>
    <mergeCell ref="G32:L32"/>
    <mergeCell ref="B27:C27"/>
    <mergeCell ref="B26:C26"/>
    <mergeCell ref="B28:C28"/>
    <mergeCell ref="B29:C29"/>
    <mergeCell ref="A32:F32"/>
    <mergeCell ref="A1:F1"/>
    <mergeCell ref="A3:F3"/>
    <mergeCell ref="A5:A6"/>
    <mergeCell ref="B5:C6"/>
    <mergeCell ref="A34:F34"/>
    <mergeCell ref="A33:F33"/>
    <mergeCell ref="B24:C24"/>
    <mergeCell ref="B25:C25"/>
    <mergeCell ref="B8:C8"/>
    <mergeCell ref="B7:C7"/>
    <mergeCell ref="B17:C17"/>
    <mergeCell ref="B13:C13"/>
    <mergeCell ref="B15:C15"/>
    <mergeCell ref="B14:C14"/>
    <mergeCell ref="B23:C23"/>
    <mergeCell ref="B21:C21"/>
    <mergeCell ref="S3:T3"/>
    <mergeCell ref="G3:L3"/>
    <mergeCell ref="M3:R3"/>
    <mergeCell ref="D5:F5"/>
    <mergeCell ref="B16:C16"/>
    <mergeCell ref="B12:C12"/>
    <mergeCell ref="B10:C10"/>
    <mergeCell ref="B11:C11"/>
    <mergeCell ref="B9:C9"/>
  </mergeCells>
  <phoneticPr fontId="6" type="noConversion"/>
  <pageMargins left="0.7" right="0.7" top="0.75" bottom="0.75" header="0.3" footer="0.3"/>
  <pageSetup paperSize="9" scale="96"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election activeCell="C26" sqref="C26"/>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x14ac:dyDescent="0.25">
      <c r="A1" s="136"/>
      <c r="B1" s="136"/>
      <c r="C1" s="136"/>
      <c r="D1" s="136"/>
      <c r="E1" s="136"/>
      <c r="F1" s="136"/>
      <c r="G1" s="136"/>
      <c r="H1" s="136"/>
      <c r="I1" s="136"/>
      <c r="J1" s="136"/>
      <c r="K1" s="136"/>
      <c r="L1" s="136"/>
      <c r="M1" s="136"/>
      <c r="N1" s="136"/>
      <c r="O1" s="136"/>
      <c r="P1" s="136"/>
      <c r="Q1" s="136"/>
      <c r="R1" s="136"/>
      <c r="S1" s="136"/>
      <c r="T1" s="136"/>
    </row>
    <row r="2" spans="1:20" ht="15" customHeight="1" x14ac:dyDescent="0.25">
      <c r="A2" s="99" t="s">
        <v>39</v>
      </c>
      <c r="B2" s="99"/>
      <c r="C2" s="99"/>
      <c r="D2" s="99"/>
      <c r="E2" s="99"/>
      <c r="F2" s="99"/>
      <c r="G2" s="99"/>
      <c r="H2" s="99"/>
      <c r="I2" s="99"/>
      <c r="J2" s="99"/>
      <c r="K2" s="99"/>
      <c r="L2" s="99"/>
      <c r="M2" s="99"/>
      <c r="N2" s="99"/>
      <c r="O2" s="99"/>
      <c r="P2" s="99"/>
      <c r="Q2" s="99"/>
      <c r="R2" s="99"/>
      <c r="S2" s="99"/>
      <c r="T2" s="99"/>
    </row>
    <row r="4" spans="1:20" ht="150" customHeight="1" x14ac:dyDescent="0.25">
      <c r="A4" s="156" t="s">
        <v>4</v>
      </c>
      <c r="B4" s="156" t="s">
        <v>40</v>
      </c>
      <c r="C4" s="158" t="s">
        <v>321</v>
      </c>
      <c r="D4" s="158"/>
      <c r="E4" s="158"/>
      <c r="F4" s="158"/>
      <c r="G4" s="158" t="s">
        <v>322</v>
      </c>
      <c r="H4" s="158"/>
      <c r="I4" s="158"/>
      <c r="J4" s="158"/>
      <c r="K4" s="152" t="s">
        <v>323</v>
      </c>
      <c r="L4" s="152"/>
      <c r="M4" s="152"/>
      <c r="N4" s="152"/>
      <c r="O4" s="152" t="s">
        <v>324</v>
      </c>
      <c r="P4" s="152"/>
      <c r="Q4" s="152"/>
      <c r="R4" s="152"/>
      <c r="S4" s="23" t="s">
        <v>41</v>
      </c>
      <c r="T4" s="23" t="s">
        <v>42</v>
      </c>
    </row>
    <row r="5" spans="1:20" x14ac:dyDescent="0.25">
      <c r="A5" s="157"/>
      <c r="B5" s="157"/>
      <c r="C5" s="23" t="s">
        <v>43</v>
      </c>
      <c r="D5" s="23" t="s">
        <v>44</v>
      </c>
      <c r="E5" s="23" t="s">
        <v>45</v>
      </c>
      <c r="F5" s="23" t="s">
        <v>46</v>
      </c>
      <c r="G5" s="23" t="s">
        <v>43</v>
      </c>
      <c r="H5" s="23" t="s">
        <v>44</v>
      </c>
      <c r="I5" s="23" t="s">
        <v>45</v>
      </c>
      <c r="J5" s="23" t="s">
        <v>46</v>
      </c>
      <c r="K5" s="23" t="s">
        <v>43</v>
      </c>
      <c r="L5" s="23" t="s">
        <v>44</v>
      </c>
      <c r="M5" s="23" t="s">
        <v>45</v>
      </c>
      <c r="N5" s="23" t="s">
        <v>46</v>
      </c>
      <c r="O5" s="23" t="s">
        <v>43</v>
      </c>
      <c r="P5" s="23" t="s">
        <v>44</v>
      </c>
      <c r="Q5" s="23" t="s">
        <v>45</v>
      </c>
      <c r="R5" s="23" t="s">
        <v>46</v>
      </c>
      <c r="S5" s="23"/>
      <c r="T5" s="23"/>
    </row>
    <row r="6" spans="1:20" x14ac:dyDescent="0.2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23">
        <v>19</v>
      </c>
      <c r="T6" s="23">
        <v>20</v>
      </c>
    </row>
    <row r="7" spans="1:20" x14ac:dyDescent="0.25">
      <c r="A7" s="12">
        <v>1</v>
      </c>
      <c r="B7" s="11"/>
      <c r="C7" s="11"/>
      <c r="D7" s="11"/>
      <c r="E7" s="11"/>
      <c r="F7" s="11"/>
      <c r="G7" s="11"/>
      <c r="H7" s="11"/>
      <c r="I7" s="11"/>
      <c r="J7" s="11"/>
      <c r="K7" s="11"/>
      <c r="L7" s="11"/>
      <c r="M7" s="11"/>
      <c r="N7" s="11"/>
      <c r="O7" s="11"/>
      <c r="P7" s="11"/>
      <c r="Q7" s="11"/>
      <c r="R7" s="11"/>
      <c r="S7" s="11"/>
      <c r="T7" s="11"/>
    </row>
    <row r="8" spans="1:20" x14ac:dyDescent="0.25">
      <c r="A8" s="12">
        <v>2</v>
      </c>
      <c r="B8" s="11"/>
      <c r="C8" s="11"/>
      <c r="D8" s="11"/>
      <c r="E8" s="11"/>
      <c r="F8" s="11"/>
      <c r="G8" s="11"/>
      <c r="H8" s="11"/>
      <c r="I8" s="11"/>
      <c r="J8" s="11"/>
      <c r="K8" s="11"/>
      <c r="L8" s="11"/>
      <c r="M8" s="11"/>
      <c r="N8" s="11"/>
      <c r="O8" s="11"/>
      <c r="P8" s="11"/>
      <c r="Q8" s="11"/>
      <c r="R8" s="11"/>
      <c r="S8" s="11"/>
      <c r="T8" s="11"/>
    </row>
    <row r="9" spans="1:20" x14ac:dyDescent="0.25">
      <c r="A9" s="12" t="s">
        <v>47</v>
      </c>
      <c r="B9" s="11"/>
      <c r="C9" s="11"/>
      <c r="D9" s="11"/>
      <c r="E9" s="11"/>
      <c r="F9" s="11"/>
      <c r="G9" s="11"/>
      <c r="H9" s="11"/>
      <c r="I9" s="11"/>
      <c r="J9" s="11"/>
      <c r="K9" s="11"/>
      <c r="L9" s="11"/>
      <c r="M9" s="11"/>
      <c r="N9" s="11"/>
      <c r="O9" s="11"/>
      <c r="P9" s="11"/>
      <c r="Q9" s="11"/>
      <c r="R9" s="11"/>
      <c r="S9" s="11"/>
      <c r="T9" s="11"/>
    </row>
    <row r="10" spans="1:20" x14ac:dyDescent="0.25">
      <c r="A10" s="11"/>
      <c r="B10" s="11"/>
      <c r="C10" s="11"/>
      <c r="D10" s="11"/>
      <c r="E10" s="11"/>
      <c r="F10" s="11"/>
      <c r="G10" s="11"/>
      <c r="H10" s="11"/>
      <c r="I10" s="11"/>
      <c r="J10" s="11"/>
      <c r="K10" s="11"/>
      <c r="L10" s="11"/>
      <c r="M10" s="11"/>
      <c r="N10" s="11"/>
      <c r="O10" s="11"/>
      <c r="P10" s="11"/>
      <c r="Q10" s="11"/>
      <c r="R10" s="11"/>
      <c r="S10" s="11"/>
      <c r="T10" s="11"/>
    </row>
    <row r="11" spans="1:20" ht="30" x14ac:dyDescent="0.25">
      <c r="A11" s="12" t="s">
        <v>48</v>
      </c>
      <c r="B11" s="10" t="s">
        <v>49</v>
      </c>
      <c r="C11" s="11"/>
      <c r="D11" s="11"/>
      <c r="E11" s="11"/>
      <c r="F11" s="11"/>
      <c r="G11" s="11"/>
      <c r="H11" s="11"/>
      <c r="I11" s="11"/>
      <c r="J11" s="11"/>
      <c r="K11" s="11"/>
      <c r="L11" s="11"/>
      <c r="M11" s="11"/>
      <c r="N11" s="11"/>
      <c r="O11" s="11"/>
      <c r="P11" s="11"/>
      <c r="Q11" s="11"/>
      <c r="R11" s="11"/>
      <c r="S11" s="11"/>
      <c r="T11" s="11"/>
    </row>
    <row r="12" spans="1:20" x14ac:dyDescent="0.25">
      <c r="A12" t="s">
        <v>34</v>
      </c>
    </row>
    <row r="13" spans="1:20" x14ac:dyDescent="0.25">
      <c r="A13" t="s">
        <v>35</v>
      </c>
    </row>
    <row r="14" spans="1:20" x14ac:dyDescent="0.25">
      <c r="A14" s="151" t="s">
        <v>50</v>
      </c>
      <c r="B14" s="151"/>
      <c r="C14" s="151"/>
      <c r="D14" s="151"/>
      <c r="E14" s="151"/>
      <c r="F14" s="151"/>
      <c r="G14" s="151"/>
      <c r="H14" s="151"/>
      <c r="I14" s="151"/>
      <c r="J14" s="151"/>
      <c r="K14" s="151"/>
      <c r="L14" s="151"/>
      <c r="M14" s="151"/>
      <c r="N14" s="151"/>
      <c r="O14" s="151"/>
      <c r="P14" s="151"/>
      <c r="Q14" s="151"/>
      <c r="R14" s="151"/>
      <c r="S14" s="151"/>
      <c r="T14" s="151"/>
    </row>
    <row r="15" spans="1:20" ht="32.25" customHeight="1" x14ac:dyDescent="0.25">
      <c r="A15" s="136" t="s">
        <v>51</v>
      </c>
      <c r="B15" s="136"/>
      <c r="C15" s="136"/>
      <c r="D15" s="136"/>
      <c r="E15" s="136"/>
      <c r="F15" s="136"/>
      <c r="G15" s="136"/>
      <c r="H15" s="136"/>
      <c r="I15" s="136"/>
      <c r="J15" s="136"/>
      <c r="K15" s="136"/>
      <c r="L15" s="136"/>
      <c r="M15" s="136"/>
      <c r="N15" s="136"/>
      <c r="O15" s="136"/>
      <c r="P15" s="136"/>
      <c r="Q15" s="136"/>
      <c r="R15" s="136"/>
      <c r="S15" s="136"/>
      <c r="T15" s="136"/>
    </row>
    <row r="16" spans="1:20" ht="29.25" customHeight="1" x14ac:dyDescent="0.25">
      <c r="A16" s="155" t="s">
        <v>52</v>
      </c>
      <c r="B16" s="155"/>
      <c r="C16" s="155"/>
      <c r="D16" s="155"/>
      <c r="E16" s="155"/>
      <c r="F16" s="155"/>
      <c r="G16" s="155"/>
      <c r="H16" s="155"/>
      <c r="I16" s="155"/>
      <c r="J16" s="155"/>
      <c r="K16" s="155"/>
      <c r="L16" s="155"/>
      <c r="M16" s="155"/>
      <c r="N16" s="155"/>
      <c r="O16" s="24"/>
      <c r="P16" s="24"/>
      <c r="Q16" s="24"/>
      <c r="R16" s="24"/>
      <c r="S16" s="24"/>
      <c r="T16" s="24"/>
    </row>
    <row r="17" spans="1:20" ht="15.75" x14ac:dyDescent="0.25">
      <c r="A17" s="153"/>
      <c r="B17" s="153"/>
      <c r="C17" s="153"/>
      <c r="D17" s="153"/>
      <c r="E17" s="153"/>
      <c r="F17" s="153"/>
      <c r="G17" s="153"/>
      <c r="H17" s="153"/>
      <c r="I17" s="153"/>
      <c r="J17" s="153"/>
      <c r="K17" s="153"/>
      <c r="L17" s="153"/>
      <c r="M17" s="153"/>
      <c r="N17" s="153"/>
      <c r="O17" s="24"/>
      <c r="P17" s="24"/>
      <c r="Q17" s="24"/>
      <c r="R17" s="24"/>
      <c r="S17" s="24"/>
      <c r="T17" s="24"/>
    </row>
    <row r="18" spans="1:20" ht="15.75" x14ac:dyDescent="0.25">
      <c r="A18" s="153"/>
      <c r="B18" s="153"/>
      <c r="C18" s="153"/>
      <c r="D18" s="153"/>
      <c r="E18" s="153"/>
      <c r="F18" s="153"/>
      <c r="G18" s="153"/>
      <c r="H18" s="153"/>
      <c r="I18" s="153"/>
      <c r="J18" s="153"/>
      <c r="K18" s="153"/>
      <c r="L18" s="153"/>
      <c r="M18" s="153"/>
      <c r="N18" s="153"/>
      <c r="O18" s="5"/>
      <c r="P18" s="5"/>
      <c r="Q18" s="5"/>
      <c r="R18" s="5"/>
      <c r="S18" s="5"/>
      <c r="T18" s="5"/>
    </row>
    <row r="19" spans="1:20" ht="32.25" customHeight="1" x14ac:dyDescent="0.25">
      <c r="A19" s="154"/>
      <c r="B19" s="154"/>
      <c r="C19" s="154"/>
      <c r="D19" s="154"/>
      <c r="E19" s="154"/>
      <c r="F19" s="154"/>
      <c r="G19" s="154"/>
      <c r="H19" s="154"/>
      <c r="I19" s="154"/>
      <c r="J19" s="154"/>
      <c r="K19" s="154"/>
      <c r="L19" s="154"/>
      <c r="M19" s="154"/>
      <c r="N19" s="154"/>
      <c r="O19" s="5"/>
      <c r="P19" s="5"/>
      <c r="Q19" s="5"/>
      <c r="R19" s="5"/>
      <c r="S19" s="5"/>
      <c r="T19" s="5"/>
    </row>
    <row r="20" spans="1:20" ht="28.5" customHeight="1" x14ac:dyDescent="0.25">
      <c r="A20" s="155" t="s">
        <v>53</v>
      </c>
      <c r="B20" s="155"/>
      <c r="C20" s="155"/>
      <c r="D20" s="155"/>
      <c r="E20" s="155"/>
      <c r="F20" s="155"/>
      <c r="G20" s="155"/>
      <c r="H20" s="155"/>
      <c r="I20" s="155"/>
      <c r="J20" s="155"/>
      <c r="K20" s="155"/>
      <c r="L20" s="155"/>
      <c r="M20" s="155"/>
      <c r="N20" s="155"/>
      <c r="O20" s="5"/>
      <c r="P20" s="5"/>
      <c r="Q20" s="5"/>
      <c r="R20" s="5"/>
      <c r="S20" s="5"/>
      <c r="T20" s="5"/>
    </row>
    <row r="21" spans="1:20" x14ac:dyDescent="0.25">
      <c r="A21" s="5"/>
      <c r="B21" s="5"/>
      <c r="C21" s="5"/>
      <c r="D21" s="5"/>
      <c r="E21" s="5"/>
      <c r="F21" s="5"/>
      <c r="G21" s="5"/>
      <c r="H21" s="5"/>
      <c r="I21" s="5"/>
      <c r="J21" s="5"/>
      <c r="K21" s="5"/>
      <c r="L21" s="5"/>
      <c r="M21" s="5"/>
      <c r="N21" s="5"/>
      <c r="O21" s="5"/>
      <c r="P21" s="5"/>
      <c r="Q21" s="5"/>
      <c r="R21" s="5"/>
      <c r="S21" s="5"/>
      <c r="T21" s="5"/>
    </row>
    <row r="22" spans="1:20" x14ac:dyDescent="0.25">
      <c r="A22" s="5"/>
      <c r="B22" s="5"/>
      <c r="C22" s="5"/>
      <c r="D22" s="5"/>
      <c r="E22" s="5"/>
      <c r="F22" s="5"/>
      <c r="G22" s="5"/>
      <c r="H22" s="5"/>
      <c r="I22" s="5"/>
      <c r="J22" s="5"/>
      <c r="K22" s="5"/>
      <c r="L22" s="5"/>
      <c r="M22" s="5"/>
      <c r="N22" s="5"/>
      <c r="O22" s="5"/>
      <c r="P22" s="5"/>
      <c r="Q22" s="5"/>
      <c r="R22" s="5"/>
      <c r="S22" s="5"/>
      <c r="T22" s="5"/>
    </row>
    <row r="23" spans="1:20" x14ac:dyDescent="0.25">
      <c r="A23" s="5"/>
      <c r="B23" s="5"/>
      <c r="C23" s="5"/>
      <c r="D23" s="5"/>
      <c r="E23" s="5"/>
      <c r="F23" s="5"/>
      <c r="G23" s="5"/>
      <c r="H23" s="5"/>
      <c r="I23" s="5"/>
      <c r="J23" s="5"/>
      <c r="K23" s="5"/>
      <c r="L23" s="5"/>
      <c r="M23" s="5"/>
      <c r="N23" s="5"/>
      <c r="O23" s="5"/>
      <c r="P23" s="5"/>
      <c r="Q23" s="5"/>
      <c r="R23" s="5"/>
      <c r="S23" s="5"/>
      <c r="T23" s="5"/>
    </row>
    <row r="24" spans="1:20" x14ac:dyDescent="0.25">
      <c r="A24" s="5"/>
      <c r="B24" s="5"/>
      <c r="C24" s="5"/>
      <c r="D24" s="5"/>
      <c r="E24" s="5"/>
      <c r="F24" s="5"/>
      <c r="G24" s="5"/>
      <c r="H24" s="5"/>
      <c r="I24" s="5"/>
      <c r="J24" s="5"/>
      <c r="K24" s="5"/>
      <c r="L24" s="5"/>
      <c r="M24" s="5"/>
      <c r="N24" s="5"/>
      <c r="O24" s="5"/>
      <c r="P24" s="5"/>
      <c r="Q24" s="5"/>
      <c r="R24" s="5"/>
      <c r="S24" s="5"/>
      <c r="T24" s="5"/>
    </row>
    <row r="25" spans="1:20" x14ac:dyDescent="0.25">
      <c r="A25" s="5"/>
      <c r="B25" s="5"/>
      <c r="C25" s="5"/>
      <c r="D25" s="5"/>
      <c r="E25" s="5"/>
      <c r="F25" s="5"/>
      <c r="G25" s="5"/>
      <c r="H25" s="5"/>
      <c r="I25" s="5"/>
      <c r="J25" s="5"/>
      <c r="K25" s="5"/>
      <c r="L25" s="5"/>
      <c r="M25" s="5"/>
      <c r="N25" s="5"/>
      <c r="O25" s="5"/>
      <c r="P25" s="5"/>
      <c r="Q25" s="5"/>
      <c r="R25" s="5"/>
      <c r="S25" s="5"/>
      <c r="T25" s="5"/>
    </row>
    <row r="26" spans="1:20" x14ac:dyDescent="0.25">
      <c r="A26" s="5"/>
      <c r="B26" s="5"/>
      <c r="C26" s="5"/>
      <c r="D26" s="5"/>
      <c r="E26" s="5"/>
      <c r="F26" s="5"/>
      <c r="G26" s="5"/>
      <c r="H26" s="5"/>
      <c r="I26" s="5"/>
      <c r="J26" s="5"/>
      <c r="K26" s="5"/>
      <c r="L26" s="5"/>
      <c r="M26" s="5"/>
      <c r="N26" s="5"/>
      <c r="O26" s="5"/>
      <c r="P26" s="5"/>
      <c r="Q26" s="5"/>
      <c r="R26" s="5"/>
      <c r="S26" s="5"/>
      <c r="T26" s="5"/>
    </row>
    <row r="27" spans="1:20" x14ac:dyDescent="0.25">
      <c r="A27" s="5"/>
      <c r="B27" s="5"/>
      <c r="C27" s="5"/>
      <c r="D27" s="5"/>
      <c r="E27" s="5"/>
      <c r="F27" s="5"/>
      <c r="G27" s="5"/>
      <c r="H27" s="5"/>
      <c r="I27" s="5"/>
      <c r="J27" s="5"/>
      <c r="K27" s="5"/>
      <c r="L27" s="5"/>
      <c r="M27" s="5"/>
      <c r="N27" s="5"/>
      <c r="O27" s="5"/>
      <c r="P27" s="5"/>
      <c r="Q27" s="5"/>
      <c r="R27" s="5"/>
      <c r="S27" s="5"/>
      <c r="T27" s="5"/>
    </row>
    <row r="28" spans="1:20" x14ac:dyDescent="0.25">
      <c r="A28" s="5"/>
      <c r="B28" s="5"/>
      <c r="C28" s="5"/>
      <c r="D28" s="5"/>
      <c r="E28" s="5"/>
      <c r="F28" s="5"/>
      <c r="G28" s="5"/>
      <c r="H28" s="5"/>
      <c r="I28" s="5"/>
      <c r="J28" s="5"/>
      <c r="K28" s="5"/>
      <c r="L28" s="5"/>
      <c r="M28" s="5"/>
      <c r="N28" s="5"/>
      <c r="O28" s="5"/>
      <c r="P28" s="5"/>
      <c r="Q28" s="5"/>
      <c r="R28" s="5"/>
      <c r="S28" s="5"/>
      <c r="T28" s="5"/>
    </row>
    <row r="29" spans="1:20" x14ac:dyDescent="0.25">
      <c r="A29" s="5"/>
      <c r="B29" s="5"/>
      <c r="C29" s="5"/>
      <c r="D29" s="5"/>
      <c r="E29" s="5"/>
      <c r="F29" s="5"/>
      <c r="G29" s="5"/>
      <c r="H29" s="5"/>
      <c r="I29" s="5"/>
      <c r="J29" s="5"/>
      <c r="K29" s="5"/>
      <c r="L29" s="5"/>
      <c r="M29" s="5"/>
      <c r="N29" s="5"/>
      <c r="O29" s="5"/>
      <c r="P29" s="5"/>
      <c r="Q29" s="5"/>
      <c r="R29" s="5"/>
      <c r="S29" s="5"/>
      <c r="T29" s="5"/>
    </row>
    <row r="30" spans="1:20" x14ac:dyDescent="0.25">
      <c r="A30" s="5"/>
      <c r="B30" s="5"/>
      <c r="C30" s="5"/>
      <c r="D30" s="5"/>
      <c r="E30" s="5"/>
      <c r="F30" s="5"/>
      <c r="G30" s="5"/>
      <c r="H30" s="5"/>
      <c r="I30" s="5"/>
      <c r="J30" s="5"/>
      <c r="K30" s="5"/>
      <c r="L30" s="5"/>
      <c r="M30" s="5"/>
      <c r="N30" s="5"/>
      <c r="O30" s="5"/>
      <c r="P30" s="5"/>
      <c r="Q30" s="5"/>
      <c r="R30" s="5"/>
      <c r="S30" s="5"/>
      <c r="T30" s="5"/>
    </row>
    <row r="31" spans="1:20" x14ac:dyDescent="0.25">
      <c r="A31" s="5"/>
      <c r="B31" s="5"/>
      <c r="C31" s="5"/>
      <c r="D31" s="5"/>
      <c r="E31" s="5"/>
      <c r="F31" s="5"/>
      <c r="G31" s="5"/>
      <c r="H31" s="5"/>
      <c r="I31" s="5"/>
      <c r="J31" s="5"/>
      <c r="K31" s="5"/>
      <c r="L31" s="5"/>
      <c r="M31" s="5"/>
      <c r="N31" s="5"/>
      <c r="O31" s="5"/>
      <c r="P31" s="5"/>
      <c r="Q31" s="5"/>
      <c r="R31" s="5"/>
      <c r="S31" s="5"/>
      <c r="T31" s="5"/>
    </row>
    <row r="32" spans="1:20" x14ac:dyDescent="0.25">
      <c r="A32" s="5"/>
      <c r="B32" s="5"/>
      <c r="C32" s="5"/>
      <c r="D32" s="5"/>
      <c r="E32" s="5"/>
      <c r="F32" s="5"/>
      <c r="G32" s="5"/>
      <c r="H32" s="5"/>
      <c r="I32" s="5"/>
      <c r="J32" s="5"/>
      <c r="K32" s="5"/>
      <c r="L32" s="5"/>
      <c r="M32" s="5"/>
      <c r="N32" s="5"/>
      <c r="O32" s="5"/>
      <c r="P32" s="5"/>
      <c r="Q32" s="5"/>
      <c r="R32" s="5"/>
      <c r="S32" s="5"/>
      <c r="T32" s="5"/>
    </row>
    <row r="33" spans="1:20" x14ac:dyDescent="0.25">
      <c r="A33" s="5"/>
      <c r="B33" s="5"/>
      <c r="C33" s="5"/>
      <c r="D33" s="5"/>
      <c r="E33" s="5"/>
      <c r="F33" s="5"/>
      <c r="G33" s="5"/>
      <c r="H33" s="5"/>
      <c r="I33" s="5"/>
      <c r="J33" s="5"/>
      <c r="K33" s="5"/>
      <c r="L33" s="5"/>
      <c r="M33" s="5"/>
      <c r="N33" s="5"/>
      <c r="O33" s="5"/>
      <c r="P33" s="5"/>
      <c r="Q33" s="5"/>
      <c r="R33" s="5"/>
      <c r="S33" s="5"/>
      <c r="T33" s="5"/>
    </row>
    <row r="34" spans="1:20" x14ac:dyDescent="0.25">
      <c r="A34" s="5"/>
      <c r="B34" s="5"/>
      <c r="C34" s="5"/>
      <c r="D34" s="5"/>
      <c r="E34" s="5"/>
      <c r="F34" s="5"/>
      <c r="G34" s="5"/>
      <c r="H34" s="5"/>
      <c r="I34" s="5"/>
      <c r="J34" s="5"/>
      <c r="K34" s="5"/>
      <c r="L34" s="5"/>
      <c r="M34" s="5"/>
      <c r="N34" s="5"/>
      <c r="O34" s="5"/>
      <c r="P34" s="5"/>
      <c r="Q34" s="5"/>
      <c r="R34" s="5"/>
      <c r="S34" s="5"/>
      <c r="T34" s="5"/>
    </row>
    <row r="35" spans="1:20" x14ac:dyDescent="0.25">
      <c r="A35" s="5"/>
      <c r="B35" s="5"/>
      <c r="C35" s="5"/>
      <c r="D35" s="5"/>
      <c r="E35" s="5"/>
      <c r="F35" s="5"/>
      <c r="G35" s="5"/>
      <c r="H35" s="5"/>
      <c r="I35" s="5"/>
      <c r="J35" s="5"/>
      <c r="K35" s="5"/>
      <c r="L35" s="5"/>
      <c r="M35" s="5"/>
      <c r="N35" s="5"/>
      <c r="O35" s="5"/>
      <c r="P35" s="5"/>
      <c r="Q35" s="5"/>
      <c r="R35" s="5"/>
      <c r="S35" s="5"/>
      <c r="T35" s="5"/>
    </row>
    <row r="36" spans="1:20" x14ac:dyDescent="0.25">
      <c r="A36" s="5"/>
      <c r="B36" s="5"/>
      <c r="C36" s="5"/>
      <c r="D36" s="5"/>
      <c r="E36" s="5"/>
      <c r="F36" s="5"/>
      <c r="G36" s="5"/>
      <c r="H36" s="5"/>
      <c r="I36" s="5"/>
      <c r="J36" s="5"/>
      <c r="K36" s="5"/>
      <c r="L36" s="5"/>
      <c r="M36" s="5"/>
      <c r="N36" s="5"/>
      <c r="O36" s="5"/>
      <c r="P36" s="5"/>
      <c r="Q36" s="5"/>
      <c r="R36" s="5"/>
      <c r="S36" s="5"/>
      <c r="T36" s="5"/>
    </row>
    <row r="37" spans="1:20" x14ac:dyDescent="0.25">
      <c r="A37" s="5"/>
      <c r="B37" s="5"/>
      <c r="C37" s="5"/>
      <c r="D37" s="5"/>
      <c r="E37" s="5"/>
      <c r="F37" s="5"/>
      <c r="G37" s="5"/>
      <c r="H37" s="5"/>
      <c r="I37" s="5"/>
      <c r="J37" s="5"/>
      <c r="K37" s="5"/>
      <c r="L37" s="5"/>
      <c r="M37" s="5"/>
      <c r="N37" s="5"/>
      <c r="O37" s="5"/>
      <c r="P37" s="5"/>
      <c r="Q37" s="5"/>
      <c r="R37" s="5"/>
      <c r="S37" s="5"/>
      <c r="T37" s="5"/>
    </row>
    <row r="38" spans="1:20" x14ac:dyDescent="0.25">
      <c r="A38" s="5"/>
      <c r="B38" s="5"/>
      <c r="C38" s="5"/>
      <c r="D38" s="5"/>
      <c r="E38" s="5"/>
      <c r="F38" s="5"/>
      <c r="G38" s="5"/>
      <c r="H38" s="5"/>
      <c r="I38" s="5"/>
      <c r="J38" s="5"/>
      <c r="K38" s="5"/>
      <c r="L38" s="5"/>
      <c r="M38" s="5"/>
      <c r="N38" s="5"/>
      <c r="O38" s="5"/>
      <c r="P38" s="5"/>
      <c r="Q38" s="5"/>
      <c r="R38" s="5"/>
      <c r="S38" s="5"/>
      <c r="T38" s="5"/>
    </row>
    <row r="39" spans="1:20" x14ac:dyDescent="0.25">
      <c r="A39" s="5"/>
      <c r="B39" s="5"/>
      <c r="C39" s="5"/>
      <c r="D39" s="5"/>
      <c r="E39" s="5"/>
      <c r="F39" s="5"/>
      <c r="G39" s="5"/>
      <c r="H39" s="5"/>
      <c r="I39" s="5"/>
      <c r="J39" s="5"/>
      <c r="K39" s="5"/>
      <c r="L39" s="5"/>
      <c r="M39" s="5"/>
      <c r="N39" s="5"/>
      <c r="O39" s="5"/>
      <c r="P39" s="5"/>
      <c r="Q39" s="5"/>
      <c r="R39" s="5"/>
      <c r="S39" s="5"/>
      <c r="T39" s="5"/>
    </row>
    <row r="40" spans="1:20" x14ac:dyDescent="0.25">
      <c r="A40" s="5"/>
      <c r="B40" s="5"/>
      <c r="C40" s="5"/>
      <c r="D40" s="5"/>
      <c r="E40" s="5"/>
      <c r="F40" s="5"/>
      <c r="G40" s="5"/>
      <c r="H40" s="5"/>
      <c r="I40" s="5"/>
      <c r="J40" s="5"/>
      <c r="K40" s="5"/>
      <c r="L40" s="5"/>
      <c r="M40" s="5"/>
      <c r="N40" s="5"/>
      <c r="O40" s="5"/>
      <c r="P40" s="5"/>
      <c r="Q40" s="5"/>
      <c r="R40" s="5"/>
      <c r="S40" s="5"/>
      <c r="T40" s="5"/>
    </row>
    <row r="41" spans="1:20" x14ac:dyDescent="0.25">
      <c r="A41" s="5"/>
      <c r="B41" s="5"/>
      <c r="C41" s="5"/>
      <c r="D41" s="5"/>
      <c r="E41" s="5"/>
      <c r="F41" s="5"/>
      <c r="G41" s="5"/>
      <c r="H41" s="5"/>
      <c r="I41" s="5"/>
      <c r="J41" s="5"/>
      <c r="K41" s="5"/>
      <c r="L41" s="5"/>
      <c r="M41" s="5"/>
      <c r="N41" s="5"/>
      <c r="O41" s="5"/>
      <c r="P41" s="5"/>
      <c r="Q41" s="5"/>
      <c r="R41" s="5"/>
      <c r="S41" s="5"/>
      <c r="T41" s="5"/>
    </row>
    <row r="42" spans="1:20" x14ac:dyDescent="0.25">
      <c r="A42" s="5"/>
      <c r="B42" s="5"/>
      <c r="C42" s="5"/>
      <c r="D42" s="5"/>
      <c r="E42" s="5"/>
      <c r="F42" s="5"/>
      <c r="G42" s="5"/>
      <c r="H42" s="5"/>
      <c r="I42" s="5"/>
      <c r="J42" s="5"/>
      <c r="K42" s="5"/>
      <c r="L42" s="5"/>
      <c r="M42" s="5"/>
      <c r="N42" s="5"/>
      <c r="O42" s="5"/>
      <c r="P42" s="5"/>
      <c r="Q42" s="5"/>
      <c r="R42" s="5"/>
      <c r="S42" s="5"/>
      <c r="T42" s="5"/>
    </row>
    <row r="43" spans="1:20" x14ac:dyDescent="0.25">
      <c r="A43" s="5"/>
      <c r="B43" s="5"/>
      <c r="C43" s="5"/>
      <c r="D43" s="5"/>
      <c r="E43" s="5"/>
      <c r="F43" s="5"/>
      <c r="G43" s="5"/>
      <c r="H43" s="5"/>
      <c r="I43" s="5"/>
      <c r="J43" s="5"/>
      <c r="K43" s="5"/>
      <c r="L43" s="5"/>
      <c r="M43" s="5"/>
      <c r="N43" s="5"/>
      <c r="O43" s="5"/>
      <c r="P43" s="5"/>
      <c r="Q43" s="5"/>
      <c r="R43" s="5"/>
      <c r="S43" s="5"/>
      <c r="T43" s="5"/>
    </row>
    <row r="44" spans="1:20" x14ac:dyDescent="0.25">
      <c r="A44" s="5"/>
      <c r="B44" s="5"/>
      <c r="C44" s="5"/>
      <c r="D44" s="5"/>
      <c r="E44" s="5"/>
      <c r="F44" s="5"/>
      <c r="G44" s="5"/>
      <c r="H44" s="5"/>
      <c r="I44" s="5"/>
      <c r="J44" s="5"/>
      <c r="K44" s="5"/>
      <c r="L44" s="5"/>
      <c r="M44" s="5"/>
      <c r="N44" s="5"/>
      <c r="O44" s="5"/>
      <c r="P44" s="5"/>
      <c r="Q44" s="5"/>
      <c r="R44" s="5"/>
      <c r="S44" s="5"/>
      <c r="T44" s="5"/>
    </row>
    <row r="45" spans="1:20" x14ac:dyDescent="0.25">
      <c r="A45" s="5"/>
      <c r="B45" s="5"/>
      <c r="C45" s="5"/>
      <c r="D45" s="5"/>
      <c r="E45" s="5"/>
      <c r="F45" s="5"/>
      <c r="G45" s="5"/>
      <c r="H45" s="5"/>
      <c r="I45" s="5"/>
      <c r="J45" s="5"/>
      <c r="K45" s="5"/>
      <c r="L45" s="5"/>
      <c r="M45" s="5"/>
      <c r="N45" s="5"/>
      <c r="O45" s="5"/>
      <c r="P45" s="5"/>
      <c r="Q45" s="5"/>
      <c r="R45" s="5"/>
      <c r="S45" s="5"/>
      <c r="T45" s="5"/>
    </row>
    <row r="46" spans="1:20" x14ac:dyDescent="0.25">
      <c r="A46" s="5"/>
      <c r="B46" s="5"/>
      <c r="C46" s="5"/>
      <c r="D46" s="5"/>
      <c r="E46" s="5"/>
      <c r="F46" s="5"/>
      <c r="G46" s="5"/>
      <c r="H46" s="5"/>
      <c r="I46" s="5"/>
      <c r="J46" s="5"/>
      <c r="K46" s="5"/>
      <c r="L46" s="5"/>
      <c r="M46" s="5"/>
      <c r="N46" s="5"/>
      <c r="O46" s="5"/>
      <c r="P46" s="5"/>
      <c r="Q46" s="5"/>
      <c r="R46" s="5"/>
      <c r="S46" s="5"/>
      <c r="T46" s="5"/>
    </row>
    <row r="47" spans="1:20" x14ac:dyDescent="0.25">
      <c r="A47" s="5"/>
      <c r="B47" s="5"/>
      <c r="C47" s="5"/>
      <c r="D47" s="5"/>
      <c r="E47" s="5"/>
      <c r="F47" s="5"/>
      <c r="G47" s="5"/>
      <c r="H47" s="5"/>
      <c r="I47" s="5"/>
      <c r="J47" s="5"/>
      <c r="K47" s="5"/>
      <c r="L47" s="5"/>
      <c r="M47" s="5"/>
      <c r="N47" s="5"/>
      <c r="O47" s="5"/>
      <c r="P47" s="5"/>
      <c r="Q47" s="5"/>
      <c r="R47" s="5"/>
      <c r="S47" s="5"/>
      <c r="T47" s="5"/>
    </row>
    <row r="48" spans="1:20" x14ac:dyDescent="0.25">
      <c r="A48" s="5"/>
      <c r="B48" s="5"/>
      <c r="C48" s="5"/>
      <c r="D48" s="5"/>
      <c r="E48" s="5"/>
      <c r="F48" s="5"/>
      <c r="G48" s="5"/>
      <c r="H48" s="5"/>
      <c r="I48" s="5"/>
      <c r="J48" s="5"/>
      <c r="K48" s="5"/>
      <c r="L48" s="5"/>
      <c r="M48" s="5"/>
      <c r="N48" s="5"/>
      <c r="O48" s="5"/>
      <c r="P48" s="5"/>
      <c r="Q48" s="5"/>
      <c r="R48" s="5"/>
      <c r="S48" s="5"/>
      <c r="T48" s="5"/>
    </row>
    <row r="49" spans="1:20" x14ac:dyDescent="0.25">
      <c r="A49" s="5"/>
      <c r="B49" s="5"/>
      <c r="C49" s="5"/>
      <c r="D49" s="5"/>
      <c r="E49" s="5"/>
      <c r="F49" s="5"/>
      <c r="G49" s="5"/>
      <c r="H49" s="5"/>
      <c r="I49" s="5"/>
      <c r="J49" s="5"/>
      <c r="K49" s="5"/>
      <c r="L49" s="5"/>
      <c r="M49" s="5"/>
      <c r="N49" s="5"/>
      <c r="O49" s="5"/>
      <c r="P49" s="5"/>
      <c r="Q49" s="5"/>
      <c r="R49" s="5"/>
      <c r="S49" s="5"/>
      <c r="T49" s="5"/>
    </row>
    <row r="50" spans="1:20" x14ac:dyDescent="0.25">
      <c r="A50" s="5"/>
      <c r="B50" s="5"/>
      <c r="C50" s="5"/>
      <c r="D50" s="5"/>
      <c r="E50" s="5"/>
      <c r="F50" s="5"/>
      <c r="G50" s="5"/>
      <c r="H50" s="5"/>
      <c r="I50" s="5"/>
      <c r="J50" s="5"/>
      <c r="K50" s="5"/>
      <c r="L50" s="5"/>
      <c r="M50" s="5"/>
      <c r="N50" s="5"/>
      <c r="O50" s="5"/>
      <c r="P50" s="5"/>
      <c r="Q50" s="5"/>
      <c r="R50" s="5"/>
      <c r="S50" s="5"/>
      <c r="T50" s="5"/>
    </row>
    <row r="51" spans="1:20" x14ac:dyDescent="0.25">
      <c r="A51" s="5"/>
      <c r="B51" s="5"/>
      <c r="C51" s="5"/>
      <c r="D51" s="5"/>
      <c r="E51" s="5"/>
      <c r="F51" s="5"/>
      <c r="G51" s="5"/>
      <c r="H51" s="5"/>
      <c r="I51" s="5"/>
      <c r="J51" s="5"/>
      <c r="K51" s="5"/>
      <c r="L51" s="5"/>
      <c r="M51" s="5"/>
      <c r="N51" s="5"/>
      <c r="O51" s="5"/>
      <c r="P51" s="5"/>
      <c r="Q51" s="5"/>
      <c r="R51" s="5"/>
      <c r="S51" s="5"/>
      <c r="T51" s="5"/>
    </row>
    <row r="52" spans="1:20" x14ac:dyDescent="0.25">
      <c r="A52" s="5"/>
      <c r="B52" s="5"/>
      <c r="C52" s="5"/>
      <c r="D52" s="5"/>
      <c r="E52" s="5"/>
      <c r="F52" s="5"/>
      <c r="G52" s="5"/>
      <c r="H52" s="5"/>
      <c r="I52" s="5"/>
      <c r="J52" s="5"/>
      <c r="K52" s="5"/>
      <c r="L52" s="5"/>
      <c r="M52" s="5"/>
      <c r="N52" s="5"/>
      <c r="O52" s="5"/>
      <c r="P52" s="5"/>
      <c r="Q52" s="5"/>
      <c r="R52" s="5"/>
      <c r="S52" s="5"/>
      <c r="T52" s="5"/>
    </row>
    <row r="53" spans="1:20" x14ac:dyDescent="0.25">
      <c r="A53" s="5"/>
      <c r="B53" s="5"/>
      <c r="C53" s="5"/>
      <c r="D53" s="5"/>
      <c r="E53" s="5"/>
      <c r="F53" s="5"/>
      <c r="G53" s="5"/>
      <c r="H53" s="5"/>
      <c r="I53" s="5"/>
      <c r="J53" s="5"/>
      <c r="K53" s="5"/>
      <c r="L53" s="5"/>
      <c r="M53" s="5"/>
      <c r="N53" s="5"/>
      <c r="O53" s="5"/>
      <c r="P53" s="5"/>
      <c r="Q53" s="5"/>
      <c r="R53" s="5"/>
      <c r="S53" s="5"/>
      <c r="T53" s="5"/>
    </row>
    <row r="54" spans="1:20" x14ac:dyDescent="0.25">
      <c r="A54" s="5"/>
      <c r="B54" s="5"/>
      <c r="C54" s="5"/>
      <c r="D54" s="5"/>
      <c r="E54" s="5"/>
      <c r="F54" s="5"/>
      <c r="G54" s="5"/>
      <c r="H54" s="5"/>
      <c r="I54" s="5"/>
      <c r="J54" s="5"/>
      <c r="K54" s="5"/>
      <c r="L54" s="5"/>
      <c r="M54" s="5"/>
      <c r="N54" s="5"/>
      <c r="O54" s="5"/>
      <c r="P54" s="5"/>
      <c r="Q54" s="5"/>
      <c r="R54" s="5"/>
      <c r="S54" s="5"/>
      <c r="T54" s="5"/>
    </row>
  </sheetData>
  <mergeCells count="18">
    <mergeCell ref="A18:N18"/>
    <mergeCell ref="A19:N19"/>
    <mergeCell ref="A20:N20"/>
    <mergeCell ref="A4:A5"/>
    <mergeCell ref="B4:B5"/>
    <mergeCell ref="C4:F4"/>
    <mergeCell ref="G4:J4"/>
    <mergeCell ref="K4:N4"/>
    <mergeCell ref="A16:N16"/>
    <mergeCell ref="A17:N17"/>
    <mergeCell ref="A2:T2"/>
    <mergeCell ref="A14:T14"/>
    <mergeCell ref="A15:T15"/>
    <mergeCell ref="A1:F1"/>
    <mergeCell ref="G1:L1"/>
    <mergeCell ref="M1:R1"/>
    <mergeCell ref="S1:T1"/>
    <mergeCell ref="O4:R4"/>
  </mergeCells>
  <phoneticPr fontId="6" type="noConversion"/>
  <pageMargins left="0.7" right="0.7" top="0.75" bottom="0.75" header="0.3" footer="0.3"/>
  <pageSetup paperSize="9" scale="51" orientation="landscape" r:id="rId1"/>
  <colBreaks count="1" manualBreakCount="1">
    <brk id="2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91"/>
  <sheetViews>
    <sheetView zoomScaleNormal="100" workbookViewId="0">
      <selection activeCell="A52" sqref="A52:T52"/>
    </sheetView>
  </sheetViews>
  <sheetFormatPr defaultRowHeight="15" x14ac:dyDescent="0.25"/>
  <cols>
    <col min="1" max="1" width="12.42578125" customWidth="1"/>
    <col min="2" max="2" width="20.28515625" customWidth="1"/>
    <col min="3" max="3" width="10.28515625" customWidth="1"/>
    <col min="4" max="4" width="7.42578125" customWidth="1"/>
    <col min="5" max="6" width="17.28515625" customWidth="1"/>
    <col min="7" max="7" width="17.42578125" customWidth="1"/>
    <col min="8" max="8" width="16.5703125" customWidth="1"/>
    <col min="9" max="9" width="17.7109375" customWidth="1"/>
    <col min="10" max="10" width="17.5703125" customWidth="1"/>
    <col min="11" max="11" width="18.28515625" customWidth="1"/>
    <col min="12" max="12" width="17.5703125" customWidth="1"/>
    <col min="13" max="13" width="17" customWidth="1"/>
    <col min="14" max="14" width="17.85546875" customWidth="1"/>
    <col min="15" max="15" width="12.42578125" customWidth="1"/>
    <col min="16" max="16" width="15.140625" customWidth="1"/>
    <col min="17" max="17" width="10.42578125" customWidth="1"/>
    <col min="18" max="18" width="12" customWidth="1"/>
    <col min="19" max="19" width="14" customWidth="1"/>
    <col min="20" max="20" width="10.5703125" customWidth="1"/>
    <col min="21" max="21" width="12.140625" customWidth="1"/>
    <col min="22" max="22" width="15.140625" customWidth="1"/>
    <col min="23" max="23" width="16.7109375" customWidth="1"/>
  </cols>
  <sheetData>
    <row r="1" spans="1:155" x14ac:dyDescent="0.25">
      <c r="A1" s="93" t="s">
        <v>325</v>
      </c>
      <c r="B1" s="93"/>
      <c r="C1" s="93"/>
      <c r="D1" s="93"/>
      <c r="E1" s="93"/>
      <c r="F1" s="93"/>
      <c r="G1" s="93"/>
      <c r="H1" s="93"/>
      <c r="I1" s="93"/>
      <c r="J1" s="93"/>
      <c r="K1" s="93"/>
      <c r="L1" s="93"/>
      <c r="M1" s="93"/>
      <c r="N1" s="93"/>
      <c r="O1" s="93"/>
      <c r="P1" s="93"/>
      <c r="Q1" s="93"/>
      <c r="R1" s="93"/>
      <c r="S1" s="93"/>
      <c r="T1" s="93"/>
      <c r="U1" s="25"/>
      <c r="V1" s="25"/>
      <c r="W1" s="25"/>
    </row>
    <row r="3" spans="1:155" ht="42.75" customHeight="1" x14ac:dyDescent="0.25">
      <c r="A3" s="99" t="s">
        <v>55</v>
      </c>
      <c r="B3" s="99"/>
      <c r="C3" s="99"/>
      <c r="D3" s="99"/>
      <c r="E3" s="99"/>
      <c r="F3" s="99"/>
      <c r="G3" s="99"/>
      <c r="H3" s="99"/>
      <c r="I3" s="99"/>
      <c r="J3" s="99"/>
      <c r="K3" s="99"/>
      <c r="L3" s="99"/>
      <c r="M3" s="99"/>
      <c r="N3" s="99"/>
      <c r="O3" s="99"/>
      <c r="P3" s="99"/>
      <c r="Q3" s="99"/>
      <c r="R3" s="99"/>
      <c r="S3" s="99"/>
      <c r="T3" s="99"/>
      <c r="U3" s="28"/>
      <c r="V3" s="28"/>
      <c r="W3" s="28"/>
    </row>
    <row r="4" spans="1:155" s="67" customFormat="1" ht="12.75" customHeight="1" x14ac:dyDescent="0.2">
      <c r="A4" s="68"/>
      <c r="B4" s="159" t="s">
        <v>260</v>
      </c>
      <c r="C4" s="161" t="s">
        <v>261</v>
      </c>
      <c r="D4" s="161"/>
      <c r="E4" s="159" t="s">
        <v>262</v>
      </c>
      <c r="F4" s="159" t="s">
        <v>263</v>
      </c>
      <c r="G4" s="159" t="s">
        <v>264</v>
      </c>
      <c r="H4" s="159" t="s">
        <v>265</v>
      </c>
      <c r="I4" s="159" t="s">
        <v>266</v>
      </c>
      <c r="J4" s="159" t="s">
        <v>267</v>
      </c>
      <c r="K4" s="72"/>
      <c r="L4" s="72"/>
      <c r="M4" s="72"/>
      <c r="N4" s="72"/>
      <c r="O4" s="72"/>
      <c r="P4" s="72"/>
      <c r="Q4" s="72"/>
      <c r="R4" s="72"/>
      <c r="S4" s="72"/>
      <c r="T4" s="72"/>
      <c r="U4" s="72"/>
      <c r="V4" s="72"/>
      <c r="W4" s="72"/>
      <c r="X4" s="72"/>
      <c r="Y4" s="72"/>
      <c r="Z4" s="68"/>
      <c r="AA4" s="72"/>
      <c r="AB4" s="72"/>
      <c r="AC4" s="72"/>
      <c r="AD4" s="72"/>
      <c r="AE4" s="72"/>
      <c r="AF4" s="72"/>
      <c r="AG4" s="72"/>
      <c r="AH4" s="72"/>
      <c r="AI4" s="72"/>
      <c r="AJ4" s="72"/>
      <c r="AK4" s="72"/>
      <c r="AL4" s="72"/>
      <c r="AM4" s="72"/>
      <c r="AN4" s="72"/>
      <c r="AO4" s="72"/>
      <c r="AP4" s="68"/>
      <c r="AQ4" s="72"/>
      <c r="AR4" s="72"/>
      <c r="AS4" s="72"/>
      <c r="AT4" s="72"/>
      <c r="AU4" s="72"/>
      <c r="AV4" s="72"/>
      <c r="AW4" s="72"/>
      <c r="AX4" s="72"/>
      <c r="AY4" s="72"/>
      <c r="AZ4" s="72"/>
      <c r="BA4" s="72"/>
      <c r="BB4" s="72"/>
      <c r="BC4" s="72"/>
      <c r="BD4" s="72"/>
      <c r="BE4" s="72"/>
      <c r="BF4" s="68"/>
      <c r="BG4" s="72"/>
      <c r="BH4" s="72"/>
      <c r="BI4" s="72"/>
      <c r="BJ4" s="72"/>
      <c r="BK4" s="72"/>
      <c r="BL4" s="72"/>
      <c r="BM4" s="72"/>
      <c r="BN4" s="72"/>
      <c r="BO4" s="72"/>
      <c r="BP4" s="72"/>
      <c r="BQ4" s="72"/>
      <c r="BR4" s="72"/>
      <c r="BS4" s="72"/>
      <c r="BT4" s="72"/>
      <c r="BU4" s="72"/>
      <c r="BV4" s="68"/>
      <c r="BW4" s="72"/>
      <c r="BX4" s="72"/>
      <c r="BY4" s="72"/>
      <c r="BZ4" s="72"/>
      <c r="CA4" s="72"/>
      <c r="CB4" s="72"/>
      <c r="CC4" s="72"/>
      <c r="CD4" s="72"/>
      <c r="CE4" s="72"/>
      <c r="CF4" s="72"/>
      <c r="CG4" s="72"/>
      <c r="CH4" s="72"/>
      <c r="CI4" s="72"/>
      <c r="CJ4" s="72"/>
      <c r="CK4" s="72"/>
      <c r="CL4" s="68"/>
      <c r="CM4" s="72"/>
      <c r="CN4" s="72"/>
      <c r="CO4" s="72"/>
      <c r="CP4" s="72"/>
      <c r="CQ4" s="72"/>
      <c r="CR4" s="72"/>
      <c r="CS4" s="72"/>
      <c r="CT4" s="72"/>
      <c r="CU4" s="72"/>
      <c r="CV4" s="72"/>
      <c r="CW4" s="72"/>
      <c r="CX4" s="72"/>
      <c r="CY4" s="72"/>
      <c r="CZ4" s="72"/>
      <c r="DA4" s="72"/>
      <c r="DB4" s="68"/>
      <c r="DC4" s="72"/>
      <c r="DD4" s="72"/>
      <c r="DE4" s="72"/>
      <c r="DF4" s="72"/>
      <c r="DG4" s="72"/>
      <c r="DH4" s="72"/>
      <c r="DI4" s="72"/>
      <c r="DJ4" s="72"/>
      <c r="DK4" s="72"/>
      <c r="DL4" s="72"/>
      <c r="DM4" s="72"/>
      <c r="DN4" s="72"/>
      <c r="DO4" s="72"/>
      <c r="DP4" s="72"/>
      <c r="DQ4" s="72"/>
      <c r="DR4" s="68"/>
      <c r="DS4" s="72"/>
      <c r="DT4" s="72"/>
      <c r="DU4" s="72"/>
      <c r="DV4" s="72"/>
      <c r="DW4" s="72"/>
      <c r="DX4" s="72"/>
      <c r="DY4" s="72"/>
      <c r="DZ4" s="72"/>
      <c r="EA4" s="72"/>
      <c r="EB4" s="72"/>
      <c r="EC4" s="72"/>
      <c r="ED4" s="72"/>
      <c r="EE4" s="72"/>
      <c r="EF4" s="72"/>
      <c r="EG4" s="72"/>
      <c r="EH4" s="68"/>
      <c r="EI4" s="68"/>
      <c r="EJ4" s="68"/>
      <c r="EK4" s="68"/>
      <c r="EL4" s="68"/>
      <c r="EM4" s="68"/>
      <c r="EN4" s="68"/>
      <c r="EO4" s="68"/>
      <c r="EP4" s="68"/>
      <c r="EQ4" s="68"/>
      <c r="ER4" s="68"/>
      <c r="ES4" s="68"/>
      <c r="ET4" s="68"/>
      <c r="EU4" s="68"/>
      <c r="EX4" s="68"/>
      <c r="EY4" s="68"/>
    </row>
    <row r="5" spans="1:155" s="67" customFormat="1" ht="12.75" x14ac:dyDescent="0.2">
      <c r="A5" s="72"/>
      <c r="B5" s="159"/>
      <c r="C5" s="161"/>
      <c r="D5" s="161"/>
      <c r="E5" s="159"/>
      <c r="F5" s="159"/>
      <c r="G5" s="159"/>
      <c r="H5" s="159"/>
      <c r="I5" s="159"/>
      <c r="J5" s="159"/>
      <c r="K5" s="72"/>
      <c r="L5" s="72"/>
      <c r="M5" s="72"/>
      <c r="N5" s="72"/>
      <c r="O5" s="72"/>
      <c r="P5" s="72"/>
      <c r="Q5" s="72"/>
      <c r="R5" s="72"/>
      <c r="S5" s="72"/>
      <c r="T5" s="72"/>
      <c r="U5" s="72"/>
      <c r="V5" s="72"/>
      <c r="W5" s="72"/>
      <c r="X5" s="72"/>
      <c r="Y5" s="72"/>
      <c r="Z5" s="68"/>
      <c r="AA5" s="72"/>
      <c r="AB5" s="72"/>
      <c r="AC5" s="72"/>
      <c r="AD5" s="72"/>
      <c r="AE5" s="72"/>
      <c r="AF5" s="72"/>
      <c r="AG5" s="72"/>
      <c r="AH5" s="72"/>
      <c r="AI5" s="72"/>
      <c r="AJ5" s="72"/>
      <c r="AK5" s="72"/>
      <c r="AL5" s="72"/>
      <c r="AM5" s="72"/>
      <c r="AN5" s="72"/>
      <c r="AO5" s="72"/>
      <c r="AP5" s="68"/>
      <c r="AQ5" s="72"/>
      <c r="AR5" s="72"/>
      <c r="AS5" s="72"/>
      <c r="AT5" s="72"/>
      <c r="AU5" s="72"/>
      <c r="AV5" s="72"/>
      <c r="AW5" s="72"/>
      <c r="AX5" s="72"/>
      <c r="AY5" s="72"/>
      <c r="AZ5" s="72"/>
      <c r="BA5" s="72"/>
      <c r="BB5" s="72"/>
      <c r="BC5" s="72"/>
      <c r="BD5" s="72"/>
      <c r="BE5" s="72"/>
      <c r="BF5" s="68"/>
      <c r="BG5" s="72"/>
      <c r="BH5" s="72"/>
      <c r="BI5" s="72"/>
      <c r="BJ5" s="72"/>
      <c r="BK5" s="72"/>
      <c r="BL5" s="72"/>
      <c r="BM5" s="72"/>
      <c r="BN5" s="72"/>
      <c r="BO5" s="72"/>
      <c r="BP5" s="72"/>
      <c r="BQ5" s="72"/>
      <c r="BR5" s="72"/>
      <c r="BS5" s="72"/>
      <c r="BT5" s="72"/>
      <c r="BU5" s="72"/>
      <c r="BV5" s="68"/>
      <c r="BW5" s="72"/>
      <c r="BX5" s="72"/>
      <c r="BY5" s="72"/>
      <c r="BZ5" s="72"/>
      <c r="CA5" s="72"/>
      <c r="CB5" s="72"/>
      <c r="CC5" s="72"/>
      <c r="CD5" s="72"/>
      <c r="CE5" s="72"/>
      <c r="CF5" s="72"/>
      <c r="CG5" s="72"/>
      <c r="CH5" s="72"/>
      <c r="CI5" s="72"/>
      <c r="CJ5" s="72"/>
      <c r="CK5" s="72"/>
      <c r="CL5" s="68"/>
      <c r="CM5" s="72"/>
      <c r="CN5" s="72"/>
      <c r="CO5" s="72"/>
      <c r="CP5" s="72"/>
      <c r="CQ5" s="72"/>
      <c r="CR5" s="72"/>
      <c r="CS5" s="72"/>
      <c r="CT5" s="72"/>
      <c r="CU5" s="72"/>
      <c r="CV5" s="72"/>
      <c r="CW5" s="72"/>
      <c r="CX5" s="72"/>
      <c r="CY5" s="72"/>
      <c r="CZ5" s="72"/>
      <c r="DA5" s="72"/>
      <c r="DB5" s="68"/>
      <c r="DC5" s="72"/>
      <c r="DD5" s="72"/>
      <c r="DE5" s="72"/>
      <c r="DF5" s="72"/>
      <c r="DG5" s="72"/>
      <c r="DH5" s="72"/>
      <c r="DI5" s="72"/>
      <c r="DJ5" s="72"/>
      <c r="DK5" s="72"/>
      <c r="DL5" s="72"/>
      <c r="DM5" s="72"/>
      <c r="DN5" s="72"/>
      <c r="DO5" s="72"/>
      <c r="DP5" s="72"/>
      <c r="DQ5" s="72"/>
      <c r="DR5" s="68"/>
      <c r="DS5" s="72"/>
      <c r="DT5" s="72"/>
      <c r="DU5" s="72"/>
      <c r="DV5" s="72"/>
      <c r="DW5" s="72"/>
      <c r="DX5" s="72"/>
      <c r="DY5" s="72"/>
      <c r="DZ5" s="72"/>
      <c r="EA5" s="72"/>
      <c r="EB5" s="72"/>
      <c r="EC5" s="72"/>
      <c r="ED5" s="72"/>
      <c r="EE5" s="72"/>
      <c r="EF5" s="72"/>
      <c r="EG5" s="72"/>
      <c r="EH5" s="68"/>
      <c r="EI5" s="68"/>
      <c r="EJ5" s="68"/>
      <c r="EK5" s="68"/>
      <c r="EL5" s="68"/>
      <c r="EM5" s="68"/>
      <c r="EN5" s="68"/>
      <c r="EO5" s="68"/>
      <c r="EP5" s="68"/>
      <c r="EQ5" s="68"/>
      <c r="ER5" s="68"/>
      <c r="ES5" s="68"/>
      <c r="ET5" s="68"/>
      <c r="EU5" s="68"/>
      <c r="EX5" s="68"/>
      <c r="EY5" s="68"/>
    </row>
    <row r="6" spans="1:155" s="67" customFormat="1" ht="30" customHeight="1" x14ac:dyDescent="0.2">
      <c r="A6" s="72"/>
      <c r="B6" s="159"/>
      <c r="C6" s="161"/>
      <c r="D6" s="161"/>
      <c r="E6" s="159"/>
      <c r="F6" s="159"/>
      <c r="G6" s="159"/>
      <c r="H6" s="159"/>
      <c r="I6" s="159"/>
      <c r="J6" s="159"/>
      <c r="K6" s="72"/>
      <c r="L6" s="72"/>
      <c r="M6" s="72"/>
      <c r="N6" s="72"/>
      <c r="O6" s="72"/>
      <c r="P6" s="72"/>
      <c r="Q6" s="72"/>
      <c r="R6" s="72"/>
      <c r="S6" s="72"/>
      <c r="T6" s="72"/>
      <c r="U6" s="72"/>
      <c r="V6" s="72"/>
      <c r="W6" s="72"/>
      <c r="X6" s="72"/>
      <c r="Y6" s="72"/>
      <c r="Z6" s="68"/>
      <c r="AA6" s="72"/>
      <c r="AB6" s="72"/>
      <c r="AC6" s="72"/>
      <c r="AD6" s="72"/>
      <c r="AE6" s="72"/>
      <c r="AF6" s="72"/>
      <c r="AG6" s="72"/>
      <c r="AH6" s="72"/>
      <c r="AI6" s="72"/>
      <c r="AJ6" s="72"/>
      <c r="AK6" s="72"/>
      <c r="AL6" s="72"/>
      <c r="AM6" s="72"/>
      <c r="AN6" s="72"/>
      <c r="AO6" s="72"/>
      <c r="AP6" s="68"/>
      <c r="AQ6" s="72"/>
      <c r="AR6" s="72"/>
      <c r="AS6" s="72"/>
      <c r="AT6" s="72"/>
      <c r="AU6" s="72"/>
      <c r="AV6" s="72"/>
      <c r="AW6" s="72"/>
      <c r="AX6" s="72"/>
      <c r="AY6" s="72"/>
      <c r="AZ6" s="72"/>
      <c r="BA6" s="72"/>
      <c r="BB6" s="72"/>
      <c r="BC6" s="72"/>
      <c r="BD6" s="72"/>
      <c r="BE6" s="72"/>
      <c r="BF6" s="68"/>
      <c r="BG6" s="72"/>
      <c r="BH6" s="72"/>
      <c r="BI6" s="72"/>
      <c r="BJ6" s="72"/>
      <c r="BK6" s="72"/>
      <c r="BL6" s="72"/>
      <c r="BM6" s="72"/>
      <c r="BN6" s="72"/>
      <c r="BO6" s="72"/>
      <c r="BP6" s="72"/>
      <c r="BQ6" s="72"/>
      <c r="BR6" s="72"/>
      <c r="BS6" s="72"/>
      <c r="BT6" s="72"/>
      <c r="BU6" s="72"/>
      <c r="BV6" s="68"/>
      <c r="BW6" s="72"/>
      <c r="BX6" s="72"/>
      <c r="BY6" s="72"/>
      <c r="BZ6" s="72"/>
      <c r="CA6" s="72"/>
      <c r="CB6" s="72"/>
      <c r="CC6" s="72"/>
      <c r="CD6" s="72"/>
      <c r="CE6" s="72"/>
      <c r="CF6" s="72"/>
      <c r="CG6" s="72"/>
      <c r="CH6" s="72"/>
      <c r="CI6" s="72"/>
      <c r="CJ6" s="72"/>
      <c r="CK6" s="72"/>
      <c r="CL6" s="68"/>
      <c r="CM6" s="72"/>
      <c r="CN6" s="72"/>
      <c r="CO6" s="72"/>
      <c r="CP6" s="72"/>
      <c r="CQ6" s="72"/>
      <c r="CR6" s="72"/>
      <c r="CS6" s="72"/>
      <c r="CT6" s="72"/>
      <c r="CU6" s="72"/>
      <c r="CV6" s="72"/>
      <c r="CW6" s="72"/>
      <c r="CX6" s="72"/>
      <c r="CY6" s="72"/>
      <c r="CZ6" s="72"/>
      <c r="DA6" s="72"/>
      <c r="DB6" s="68"/>
      <c r="DC6" s="72"/>
      <c r="DD6" s="72"/>
      <c r="DE6" s="72"/>
      <c r="DF6" s="72"/>
      <c r="DG6" s="72"/>
      <c r="DH6" s="72"/>
      <c r="DI6" s="72"/>
      <c r="DJ6" s="72"/>
      <c r="DK6" s="72"/>
      <c r="DL6" s="72"/>
      <c r="DM6" s="72"/>
      <c r="DN6" s="72"/>
      <c r="DO6" s="72"/>
      <c r="DP6" s="72"/>
      <c r="DQ6" s="72"/>
      <c r="DR6" s="68"/>
      <c r="DS6" s="72"/>
      <c r="DT6" s="72"/>
      <c r="DU6" s="72"/>
      <c r="DV6" s="72"/>
      <c r="DW6" s="72"/>
      <c r="DX6" s="72"/>
      <c r="DY6" s="72"/>
      <c r="DZ6" s="72"/>
      <c r="EA6" s="72"/>
      <c r="EB6" s="72"/>
      <c r="EC6" s="72"/>
      <c r="ED6" s="72"/>
      <c r="EE6" s="72"/>
      <c r="EF6" s="72"/>
      <c r="EG6" s="72"/>
      <c r="EH6" s="68"/>
      <c r="EI6" s="68"/>
      <c r="EJ6" s="68"/>
      <c r="EK6" s="68"/>
      <c r="EL6" s="68"/>
      <c r="EM6" s="68"/>
      <c r="EN6" s="68"/>
      <c r="EO6" s="68"/>
      <c r="EP6" s="68"/>
      <c r="EQ6" s="68"/>
      <c r="ER6" s="68"/>
      <c r="ES6" s="68"/>
      <c r="ET6" s="68"/>
      <c r="EU6" s="68"/>
      <c r="EX6" s="68"/>
      <c r="EY6" s="68"/>
    </row>
    <row r="7" spans="1:155" s="67" customFormat="1" ht="12.75" x14ac:dyDescent="0.2">
      <c r="A7" s="68"/>
      <c r="B7" s="73">
        <v>1</v>
      </c>
      <c r="C7" s="162">
        <v>2</v>
      </c>
      <c r="D7" s="162"/>
      <c r="E7" s="73">
        <v>3</v>
      </c>
      <c r="F7" s="73">
        <v>4</v>
      </c>
      <c r="G7" s="73">
        <v>5</v>
      </c>
      <c r="H7" s="73">
        <v>6</v>
      </c>
      <c r="I7" s="73">
        <v>7</v>
      </c>
      <c r="J7" s="73">
        <v>8</v>
      </c>
      <c r="K7" s="78"/>
      <c r="L7" s="78"/>
      <c r="M7" s="78"/>
      <c r="N7" s="78"/>
      <c r="O7" s="78"/>
      <c r="P7" s="78"/>
      <c r="Q7" s="78"/>
      <c r="R7" s="78"/>
      <c r="S7" s="78"/>
      <c r="T7" s="78"/>
      <c r="U7" s="78"/>
      <c r="V7" s="78"/>
      <c r="W7" s="78"/>
      <c r="X7" s="78"/>
      <c r="Y7" s="78"/>
      <c r="Z7" s="68"/>
      <c r="AA7" s="79"/>
      <c r="AB7" s="79"/>
      <c r="AC7" s="79"/>
      <c r="AD7" s="79"/>
      <c r="AE7" s="79"/>
      <c r="AF7" s="79"/>
      <c r="AG7" s="79"/>
      <c r="AH7" s="79"/>
      <c r="AI7" s="79"/>
      <c r="AJ7" s="79"/>
      <c r="AK7" s="79"/>
      <c r="AL7" s="79"/>
      <c r="AM7" s="79"/>
      <c r="AN7" s="79"/>
      <c r="AO7" s="79"/>
      <c r="AP7" s="68"/>
      <c r="AQ7" s="79"/>
      <c r="AR7" s="79"/>
      <c r="AS7" s="79"/>
      <c r="AT7" s="79"/>
      <c r="AU7" s="79"/>
      <c r="AV7" s="79"/>
      <c r="AW7" s="79"/>
      <c r="AX7" s="79"/>
      <c r="AY7" s="79"/>
      <c r="AZ7" s="79"/>
      <c r="BA7" s="79"/>
      <c r="BB7" s="79"/>
      <c r="BC7" s="79"/>
      <c r="BD7" s="79"/>
      <c r="BE7" s="79"/>
      <c r="BF7" s="68"/>
      <c r="BG7" s="79"/>
      <c r="BH7" s="79"/>
      <c r="BI7" s="79"/>
      <c r="BJ7" s="79"/>
      <c r="BK7" s="79"/>
      <c r="BL7" s="79"/>
      <c r="BM7" s="79"/>
      <c r="BN7" s="79"/>
      <c r="BO7" s="79"/>
      <c r="BP7" s="79"/>
      <c r="BQ7" s="79"/>
      <c r="BR7" s="79"/>
      <c r="BS7" s="79"/>
      <c r="BT7" s="79"/>
      <c r="BU7" s="79"/>
      <c r="BV7" s="68"/>
      <c r="BW7" s="79"/>
      <c r="BX7" s="79"/>
      <c r="BY7" s="79"/>
      <c r="BZ7" s="79"/>
      <c r="CA7" s="79"/>
      <c r="CB7" s="79"/>
      <c r="CC7" s="79"/>
      <c r="CD7" s="79"/>
      <c r="CE7" s="79"/>
      <c r="CF7" s="79"/>
      <c r="CG7" s="79"/>
      <c r="CH7" s="79"/>
      <c r="CI7" s="79"/>
      <c r="CJ7" s="79"/>
      <c r="CK7" s="79"/>
      <c r="CL7" s="68"/>
      <c r="CM7" s="79"/>
      <c r="CN7" s="79"/>
      <c r="CO7" s="79"/>
      <c r="CP7" s="79"/>
      <c r="CQ7" s="79"/>
      <c r="CR7" s="79"/>
      <c r="CS7" s="79"/>
      <c r="CT7" s="79"/>
      <c r="CU7" s="79"/>
      <c r="CV7" s="79"/>
      <c r="CW7" s="79"/>
      <c r="CX7" s="79"/>
      <c r="CY7" s="79"/>
      <c r="CZ7" s="79"/>
      <c r="DA7" s="79"/>
      <c r="DB7" s="68"/>
      <c r="DC7" s="79"/>
      <c r="DD7" s="79"/>
      <c r="DE7" s="79"/>
      <c r="DF7" s="79"/>
      <c r="DG7" s="79"/>
      <c r="DH7" s="79"/>
      <c r="DI7" s="79"/>
      <c r="DJ7" s="79"/>
      <c r="DK7" s="79"/>
      <c r="DL7" s="79"/>
      <c r="DM7" s="79"/>
      <c r="DN7" s="79"/>
      <c r="DO7" s="79"/>
      <c r="DP7" s="79"/>
      <c r="DQ7" s="79"/>
      <c r="DR7" s="68"/>
      <c r="DS7" s="79"/>
      <c r="DT7" s="79"/>
      <c r="DU7" s="79"/>
      <c r="DV7" s="79"/>
      <c r="DW7" s="79"/>
      <c r="DX7" s="79"/>
      <c r="DY7" s="79"/>
      <c r="DZ7" s="79"/>
      <c r="EA7" s="79"/>
      <c r="EB7" s="79"/>
      <c r="EC7" s="79"/>
      <c r="ED7" s="79"/>
      <c r="EE7" s="79"/>
      <c r="EF7" s="79"/>
      <c r="EG7" s="79"/>
      <c r="EH7" s="68"/>
      <c r="EI7" s="68"/>
      <c r="EJ7" s="68"/>
      <c r="EK7" s="68"/>
      <c r="EL7" s="68"/>
      <c r="EM7" s="68"/>
      <c r="EN7" s="68"/>
      <c r="EO7" s="68"/>
      <c r="EP7" s="68"/>
      <c r="EQ7" s="68"/>
      <c r="ER7" s="68"/>
      <c r="ES7" s="68"/>
      <c r="ET7" s="68"/>
      <c r="EU7" s="68"/>
      <c r="EX7" s="68"/>
      <c r="EY7" s="68"/>
    </row>
    <row r="8" spans="1:155" s="69" customFormat="1" ht="25.5" x14ac:dyDescent="0.2">
      <c r="A8" s="74"/>
      <c r="B8" s="75" t="s">
        <v>268</v>
      </c>
      <c r="C8" s="160">
        <v>13921</v>
      </c>
      <c r="D8" s="160"/>
      <c r="E8" s="85">
        <v>10600.8</v>
      </c>
      <c r="F8" s="85">
        <f>C8-E8</f>
        <v>3320.2000000000007</v>
      </c>
      <c r="G8" s="85">
        <f>23+141+683.82+314.41</f>
        <v>1162.23</v>
      </c>
      <c r="H8" s="85">
        <f>H9+H10+H11</f>
        <v>1087.48</v>
      </c>
      <c r="I8" s="85">
        <f>F8-G8-H8</f>
        <v>1070.4900000000007</v>
      </c>
      <c r="J8" s="84"/>
      <c r="K8" s="80"/>
      <c r="L8" s="80"/>
      <c r="M8" s="80"/>
      <c r="N8" s="80"/>
      <c r="O8" s="80"/>
      <c r="P8" s="80"/>
      <c r="Q8" s="80"/>
      <c r="R8" s="80"/>
      <c r="S8" s="80"/>
      <c r="T8" s="80"/>
      <c r="U8" s="80"/>
      <c r="V8" s="80"/>
      <c r="W8" s="80"/>
      <c r="X8" s="80"/>
      <c r="Y8" s="80"/>
      <c r="Z8" s="70"/>
      <c r="AA8" s="74"/>
      <c r="AB8" s="74"/>
      <c r="AC8" s="74"/>
      <c r="AD8" s="74"/>
      <c r="AE8" s="74"/>
      <c r="AF8" s="74"/>
      <c r="AG8" s="74"/>
      <c r="AH8" s="74"/>
      <c r="AI8" s="74"/>
      <c r="AJ8" s="74"/>
      <c r="AK8" s="74"/>
      <c r="AL8" s="74"/>
      <c r="AM8" s="74"/>
      <c r="AN8" s="74"/>
      <c r="AO8" s="74"/>
      <c r="AP8" s="70"/>
      <c r="AQ8" s="81"/>
      <c r="AR8" s="81"/>
      <c r="AS8" s="81"/>
      <c r="AT8" s="81"/>
      <c r="AU8" s="81"/>
      <c r="AV8" s="81"/>
      <c r="AW8" s="81"/>
      <c r="AX8" s="81"/>
      <c r="AY8" s="81"/>
      <c r="AZ8" s="81"/>
      <c r="BA8" s="81"/>
      <c r="BB8" s="81"/>
      <c r="BC8" s="81"/>
      <c r="BD8" s="81"/>
      <c r="BE8" s="81"/>
      <c r="BF8" s="70"/>
      <c r="BG8" s="74"/>
      <c r="BH8" s="74"/>
      <c r="BI8" s="74"/>
      <c r="BJ8" s="74"/>
      <c r="BK8" s="74"/>
      <c r="BL8" s="74"/>
      <c r="BM8" s="74"/>
      <c r="BN8" s="74"/>
      <c r="BO8" s="74"/>
      <c r="BP8" s="74"/>
      <c r="BQ8" s="74"/>
      <c r="BR8" s="74"/>
      <c r="BS8" s="74"/>
      <c r="BT8" s="74"/>
      <c r="BU8" s="74"/>
      <c r="BV8" s="70"/>
      <c r="BW8" s="74"/>
      <c r="BX8" s="74"/>
      <c r="BY8" s="74"/>
      <c r="BZ8" s="74"/>
      <c r="CA8" s="74"/>
      <c r="CB8" s="74"/>
      <c r="CC8" s="74"/>
      <c r="CD8" s="74"/>
      <c r="CE8" s="74"/>
      <c r="CF8" s="74"/>
      <c r="CG8" s="74"/>
      <c r="CH8" s="74"/>
      <c r="CI8" s="74"/>
      <c r="CJ8" s="74"/>
      <c r="CK8" s="74"/>
      <c r="CL8" s="70"/>
      <c r="CM8" s="74"/>
      <c r="CN8" s="74"/>
      <c r="CO8" s="74"/>
      <c r="CP8" s="74"/>
      <c r="CQ8" s="74"/>
      <c r="CR8" s="74"/>
      <c r="CS8" s="74"/>
      <c r="CT8" s="74"/>
      <c r="CU8" s="74"/>
      <c r="CV8" s="74"/>
      <c r="CW8" s="74"/>
      <c r="CX8" s="74"/>
      <c r="CY8" s="74"/>
      <c r="CZ8" s="74"/>
      <c r="DA8" s="74"/>
      <c r="DB8" s="70"/>
      <c r="DC8" s="74"/>
      <c r="DD8" s="74"/>
      <c r="DE8" s="74"/>
      <c r="DF8" s="74"/>
      <c r="DG8" s="74"/>
      <c r="DH8" s="74"/>
      <c r="DI8" s="74"/>
      <c r="DJ8" s="74"/>
      <c r="DK8" s="74"/>
      <c r="DL8" s="74"/>
      <c r="DM8" s="74"/>
      <c r="DN8" s="74"/>
      <c r="DO8" s="74"/>
      <c r="DP8" s="74"/>
      <c r="DQ8" s="74"/>
      <c r="DR8" s="70"/>
      <c r="DS8" s="74"/>
      <c r="DT8" s="74"/>
      <c r="DU8" s="74"/>
      <c r="DV8" s="74"/>
      <c r="DW8" s="74"/>
      <c r="DX8" s="74"/>
      <c r="DY8" s="74"/>
      <c r="DZ8" s="74"/>
      <c r="EA8" s="74"/>
      <c r="EB8" s="74"/>
      <c r="EC8" s="74"/>
      <c r="ED8" s="74"/>
      <c r="EE8" s="74"/>
      <c r="EF8" s="74"/>
      <c r="EG8" s="74"/>
      <c r="EH8" s="70"/>
      <c r="EI8" s="70"/>
      <c r="EJ8" s="70"/>
      <c r="EK8" s="70"/>
      <c r="EL8" s="70"/>
      <c r="EM8" s="70"/>
      <c r="EN8" s="70"/>
      <c r="EO8" s="70"/>
      <c r="EP8" s="70"/>
      <c r="EQ8" s="70"/>
      <c r="ER8" s="70"/>
      <c r="ES8" s="70"/>
      <c r="ET8" s="70"/>
      <c r="EU8" s="70"/>
      <c r="EX8" s="70"/>
      <c r="EY8" s="70"/>
    </row>
    <row r="9" spans="1:155" s="69" customFormat="1" ht="24.75" customHeight="1" x14ac:dyDescent="0.2">
      <c r="A9" s="74"/>
      <c r="B9" s="76" t="s">
        <v>269</v>
      </c>
      <c r="C9" s="160"/>
      <c r="D9" s="160"/>
      <c r="E9" s="85"/>
      <c r="F9" s="85"/>
      <c r="G9" s="85">
        <f>8+141+683.82+299.41</f>
        <v>1132.23</v>
      </c>
      <c r="H9" s="85">
        <f>488+214+187.48+98</f>
        <v>987.48</v>
      </c>
      <c r="I9" s="85"/>
      <c r="J9" s="84">
        <v>10</v>
      </c>
      <c r="K9" s="82"/>
      <c r="L9" s="82"/>
      <c r="M9" s="82"/>
      <c r="N9" s="82"/>
      <c r="O9" s="82"/>
      <c r="P9" s="82"/>
      <c r="Q9" s="82"/>
      <c r="R9" s="82"/>
      <c r="S9" s="82"/>
      <c r="T9" s="82"/>
      <c r="U9" s="82"/>
      <c r="V9" s="82"/>
      <c r="W9" s="82"/>
      <c r="X9" s="82"/>
      <c r="Y9" s="82"/>
      <c r="Z9" s="70"/>
      <c r="AA9" s="74"/>
      <c r="AB9" s="74"/>
      <c r="AC9" s="74"/>
      <c r="AD9" s="74"/>
      <c r="AE9" s="74"/>
      <c r="AF9" s="74"/>
      <c r="AG9" s="74"/>
      <c r="AH9" s="74"/>
      <c r="AI9" s="74"/>
      <c r="AJ9" s="74"/>
      <c r="AK9" s="74"/>
      <c r="AL9" s="74"/>
      <c r="AM9" s="74"/>
      <c r="AN9" s="74"/>
      <c r="AO9" s="74"/>
      <c r="AP9" s="70"/>
      <c r="AQ9" s="81"/>
      <c r="AR9" s="81"/>
      <c r="AS9" s="81"/>
      <c r="AT9" s="81"/>
      <c r="AU9" s="81"/>
      <c r="AV9" s="81"/>
      <c r="AW9" s="81"/>
      <c r="AX9" s="81"/>
      <c r="AY9" s="81"/>
      <c r="AZ9" s="81"/>
      <c r="BA9" s="81"/>
      <c r="BB9" s="81"/>
      <c r="BC9" s="81"/>
      <c r="BD9" s="81"/>
      <c r="BE9" s="81"/>
      <c r="BF9" s="70"/>
      <c r="BG9" s="74"/>
      <c r="BH9" s="74"/>
      <c r="BI9" s="74"/>
      <c r="BJ9" s="74"/>
      <c r="BK9" s="74"/>
      <c r="BL9" s="74"/>
      <c r="BM9" s="74"/>
      <c r="BN9" s="74"/>
      <c r="BO9" s="74"/>
      <c r="BP9" s="74"/>
      <c r="BQ9" s="74"/>
      <c r="BR9" s="74"/>
      <c r="BS9" s="74"/>
      <c r="BT9" s="74"/>
      <c r="BU9" s="74"/>
      <c r="BV9" s="70"/>
      <c r="BW9" s="74"/>
      <c r="BX9" s="74"/>
      <c r="BY9" s="74"/>
      <c r="BZ9" s="74"/>
      <c r="CA9" s="74"/>
      <c r="CB9" s="74"/>
      <c r="CC9" s="74"/>
      <c r="CD9" s="74"/>
      <c r="CE9" s="74"/>
      <c r="CF9" s="74"/>
      <c r="CG9" s="74"/>
      <c r="CH9" s="74"/>
      <c r="CI9" s="74"/>
      <c r="CJ9" s="74"/>
      <c r="CK9" s="74"/>
      <c r="CL9" s="70"/>
      <c r="CM9" s="74"/>
      <c r="CN9" s="74"/>
      <c r="CO9" s="74"/>
      <c r="CP9" s="74"/>
      <c r="CQ9" s="74"/>
      <c r="CR9" s="74"/>
      <c r="CS9" s="74"/>
      <c r="CT9" s="74"/>
      <c r="CU9" s="74"/>
      <c r="CV9" s="74"/>
      <c r="CW9" s="74"/>
      <c r="CX9" s="74"/>
      <c r="CY9" s="74"/>
      <c r="CZ9" s="74"/>
      <c r="DA9" s="74"/>
      <c r="DB9" s="70"/>
      <c r="DC9" s="74"/>
      <c r="DD9" s="74"/>
      <c r="DE9" s="74"/>
      <c r="DF9" s="74"/>
      <c r="DG9" s="74"/>
      <c r="DH9" s="74"/>
      <c r="DI9" s="74"/>
      <c r="DJ9" s="74"/>
      <c r="DK9" s="74"/>
      <c r="DL9" s="74"/>
      <c r="DM9" s="74"/>
      <c r="DN9" s="74"/>
      <c r="DO9" s="74"/>
      <c r="DP9" s="74"/>
      <c r="DQ9" s="74"/>
      <c r="DR9" s="70"/>
      <c r="DS9" s="74"/>
      <c r="DT9" s="74"/>
      <c r="DU9" s="74"/>
      <c r="DV9" s="74"/>
      <c r="DW9" s="74"/>
      <c r="DX9" s="74"/>
      <c r="DY9" s="74"/>
      <c r="DZ9" s="74"/>
      <c r="EA9" s="74"/>
      <c r="EB9" s="74"/>
      <c r="EC9" s="74"/>
      <c r="ED9" s="74"/>
      <c r="EE9" s="74"/>
      <c r="EF9" s="74"/>
      <c r="EG9" s="74"/>
      <c r="EH9" s="71"/>
      <c r="EI9" s="70"/>
      <c r="EJ9" s="70"/>
      <c r="EK9" s="70"/>
      <c r="EL9" s="70"/>
      <c r="EM9" s="70"/>
      <c r="EN9" s="70"/>
      <c r="EO9" s="70"/>
      <c r="EP9" s="70"/>
      <c r="EQ9" s="70"/>
      <c r="ER9" s="70"/>
      <c r="ES9" s="70"/>
      <c r="ET9" s="70"/>
      <c r="EU9" s="70"/>
      <c r="EX9" s="70"/>
      <c r="EY9" s="70"/>
    </row>
    <row r="10" spans="1:155" s="69" customFormat="1" ht="12.75" x14ac:dyDescent="0.2">
      <c r="A10" s="74"/>
      <c r="B10" s="76" t="s">
        <v>270</v>
      </c>
      <c r="C10" s="160"/>
      <c r="D10" s="160"/>
      <c r="E10" s="85"/>
      <c r="F10" s="85"/>
      <c r="G10" s="85">
        <f>15+15</f>
        <v>30</v>
      </c>
      <c r="H10" s="85">
        <f>35+35+15+15</f>
        <v>100</v>
      </c>
      <c r="I10" s="85"/>
      <c r="J10" s="84">
        <v>6</v>
      </c>
      <c r="K10" s="79"/>
      <c r="L10" s="79"/>
      <c r="M10" s="79"/>
      <c r="N10" s="79"/>
      <c r="O10" s="79"/>
      <c r="P10" s="79"/>
      <c r="Q10" s="79"/>
      <c r="R10" s="79"/>
      <c r="S10" s="79"/>
      <c r="T10" s="79"/>
      <c r="U10" s="79"/>
      <c r="V10" s="79"/>
      <c r="W10" s="79"/>
      <c r="X10" s="79"/>
      <c r="Y10" s="79"/>
      <c r="Z10" s="70"/>
      <c r="AA10" s="74"/>
      <c r="AB10" s="74"/>
      <c r="AC10" s="74"/>
      <c r="AD10" s="74"/>
      <c r="AE10" s="74"/>
      <c r="AF10" s="74"/>
      <c r="AG10" s="74"/>
      <c r="AH10" s="74"/>
      <c r="AI10" s="74"/>
      <c r="AJ10" s="74"/>
      <c r="AK10" s="74"/>
      <c r="AL10" s="74"/>
      <c r="AM10" s="74"/>
      <c r="AN10" s="74"/>
      <c r="AO10" s="74"/>
      <c r="AP10" s="70"/>
      <c r="AQ10" s="74"/>
      <c r="AR10" s="74"/>
      <c r="AS10" s="74"/>
      <c r="AT10" s="74"/>
      <c r="AU10" s="74"/>
      <c r="AV10" s="74"/>
      <c r="AW10" s="74"/>
      <c r="AX10" s="74"/>
      <c r="AY10" s="74"/>
      <c r="AZ10" s="74"/>
      <c r="BA10" s="74"/>
      <c r="BB10" s="74"/>
      <c r="BC10" s="74"/>
      <c r="BD10" s="74"/>
      <c r="BE10" s="74"/>
      <c r="BF10" s="70"/>
      <c r="BG10" s="74"/>
      <c r="BH10" s="74"/>
      <c r="BI10" s="74"/>
      <c r="BJ10" s="74"/>
      <c r="BK10" s="74"/>
      <c r="BL10" s="74"/>
      <c r="BM10" s="74"/>
      <c r="BN10" s="74"/>
      <c r="BO10" s="74"/>
      <c r="BP10" s="74"/>
      <c r="BQ10" s="74"/>
      <c r="BR10" s="74"/>
      <c r="BS10" s="74"/>
      <c r="BT10" s="74"/>
      <c r="BU10" s="74"/>
      <c r="BV10" s="70"/>
      <c r="BW10" s="74"/>
      <c r="BX10" s="74"/>
      <c r="BY10" s="74"/>
      <c r="BZ10" s="74"/>
      <c r="CA10" s="74"/>
      <c r="CB10" s="74"/>
      <c r="CC10" s="74"/>
      <c r="CD10" s="74"/>
      <c r="CE10" s="74"/>
      <c r="CF10" s="74"/>
      <c r="CG10" s="74"/>
      <c r="CH10" s="74"/>
      <c r="CI10" s="74"/>
      <c r="CJ10" s="74"/>
      <c r="CK10" s="74"/>
      <c r="CL10" s="70"/>
      <c r="CM10" s="74"/>
      <c r="CN10" s="74"/>
      <c r="CO10" s="74"/>
      <c r="CP10" s="74"/>
      <c r="CQ10" s="74"/>
      <c r="CR10" s="74"/>
      <c r="CS10" s="74"/>
      <c r="CT10" s="74"/>
      <c r="CU10" s="74"/>
      <c r="CV10" s="74"/>
      <c r="CW10" s="74"/>
      <c r="CX10" s="74"/>
      <c r="CY10" s="74"/>
      <c r="CZ10" s="74"/>
      <c r="DA10" s="74"/>
      <c r="DB10" s="70"/>
      <c r="DC10" s="74"/>
      <c r="DD10" s="74"/>
      <c r="DE10" s="74"/>
      <c r="DF10" s="74"/>
      <c r="DG10" s="74"/>
      <c r="DH10" s="74"/>
      <c r="DI10" s="74"/>
      <c r="DJ10" s="74"/>
      <c r="DK10" s="74"/>
      <c r="DL10" s="74"/>
      <c r="DM10" s="74"/>
      <c r="DN10" s="74"/>
      <c r="DO10" s="74"/>
      <c r="DP10" s="74"/>
      <c r="DQ10" s="74"/>
      <c r="DR10" s="70"/>
      <c r="DS10" s="74"/>
      <c r="DT10" s="74"/>
      <c r="DU10" s="74"/>
      <c r="DV10" s="74"/>
      <c r="DW10" s="74"/>
      <c r="DX10" s="74"/>
      <c r="DY10" s="74"/>
      <c r="DZ10" s="74"/>
      <c r="EA10" s="74"/>
      <c r="EB10" s="74"/>
      <c r="EC10" s="74"/>
      <c r="ED10" s="74"/>
      <c r="EE10" s="74"/>
      <c r="EF10" s="74"/>
      <c r="EG10" s="74"/>
      <c r="EH10" s="71"/>
      <c r="EI10" s="70"/>
      <c r="EJ10" s="70"/>
      <c r="EK10" s="70"/>
      <c r="EL10" s="70"/>
      <c r="EM10" s="70"/>
      <c r="EN10" s="70"/>
      <c r="EO10" s="70"/>
      <c r="EP10" s="70"/>
      <c r="EQ10" s="70"/>
      <c r="ER10" s="70"/>
      <c r="ES10" s="70"/>
      <c r="ET10" s="70"/>
      <c r="EU10" s="70"/>
      <c r="EX10" s="70"/>
      <c r="EY10" s="70"/>
    </row>
    <row r="11" spans="1:155" s="69" customFormat="1" ht="12.75" x14ac:dyDescent="0.2">
      <c r="A11" s="74"/>
      <c r="B11" s="76" t="s">
        <v>271</v>
      </c>
      <c r="C11" s="160"/>
      <c r="D11" s="160"/>
      <c r="E11" s="85"/>
      <c r="F11" s="85"/>
      <c r="G11" s="85">
        <v>0</v>
      </c>
      <c r="H11" s="85">
        <v>0</v>
      </c>
      <c r="I11" s="85"/>
      <c r="J11" s="84">
        <v>6</v>
      </c>
      <c r="K11" s="79"/>
      <c r="L11" s="79"/>
      <c r="M11" s="79"/>
      <c r="N11" s="79"/>
      <c r="O11" s="79"/>
      <c r="P11" s="79"/>
      <c r="Q11" s="79"/>
      <c r="R11" s="79"/>
      <c r="S11" s="79"/>
      <c r="T11" s="79"/>
      <c r="U11" s="79"/>
      <c r="V11" s="79"/>
      <c r="W11" s="79"/>
      <c r="X11" s="79"/>
      <c r="Y11" s="79"/>
      <c r="Z11" s="70"/>
      <c r="AA11" s="74"/>
      <c r="AB11" s="74"/>
      <c r="AC11" s="74"/>
      <c r="AD11" s="74"/>
      <c r="AE11" s="74"/>
      <c r="AF11" s="74"/>
      <c r="AG11" s="74"/>
      <c r="AH11" s="74"/>
      <c r="AI11" s="74"/>
      <c r="AJ11" s="74"/>
      <c r="AK11" s="74"/>
      <c r="AL11" s="74"/>
      <c r="AM11" s="74"/>
      <c r="AN11" s="74"/>
      <c r="AO11" s="74"/>
      <c r="AP11" s="70"/>
      <c r="AQ11" s="74"/>
      <c r="AR11" s="74"/>
      <c r="AS11" s="74"/>
      <c r="AT11" s="74"/>
      <c r="AU11" s="74"/>
      <c r="AV11" s="74"/>
      <c r="AW11" s="74"/>
      <c r="AX11" s="74"/>
      <c r="AY11" s="74"/>
      <c r="AZ11" s="74"/>
      <c r="BA11" s="74"/>
      <c r="BB11" s="74"/>
      <c r="BC11" s="74"/>
      <c r="BD11" s="74"/>
      <c r="BE11" s="74"/>
      <c r="BF11" s="70"/>
      <c r="BG11" s="74"/>
      <c r="BH11" s="74"/>
      <c r="BI11" s="74"/>
      <c r="BJ11" s="74"/>
      <c r="BK11" s="74"/>
      <c r="BL11" s="74"/>
      <c r="BM11" s="74"/>
      <c r="BN11" s="74"/>
      <c r="BO11" s="74"/>
      <c r="BP11" s="74"/>
      <c r="BQ11" s="74"/>
      <c r="BR11" s="74"/>
      <c r="BS11" s="74"/>
      <c r="BT11" s="74"/>
      <c r="BU11" s="74"/>
      <c r="BV11" s="70"/>
      <c r="BW11" s="74"/>
      <c r="BX11" s="74"/>
      <c r="BY11" s="74"/>
      <c r="BZ11" s="74"/>
      <c r="CA11" s="74"/>
      <c r="CB11" s="74"/>
      <c r="CC11" s="74"/>
      <c r="CD11" s="74"/>
      <c r="CE11" s="74"/>
      <c r="CF11" s="74"/>
      <c r="CG11" s="74"/>
      <c r="CH11" s="74"/>
      <c r="CI11" s="74"/>
      <c r="CJ11" s="74"/>
      <c r="CK11" s="74"/>
      <c r="CL11" s="70"/>
      <c r="CM11" s="74"/>
      <c r="CN11" s="74"/>
      <c r="CO11" s="74"/>
      <c r="CP11" s="74"/>
      <c r="CQ11" s="74"/>
      <c r="CR11" s="74"/>
      <c r="CS11" s="74"/>
      <c r="CT11" s="74"/>
      <c r="CU11" s="74"/>
      <c r="CV11" s="74"/>
      <c r="CW11" s="74"/>
      <c r="CX11" s="74"/>
      <c r="CY11" s="74"/>
      <c r="CZ11" s="74"/>
      <c r="DA11" s="74"/>
      <c r="DB11" s="70"/>
      <c r="DC11" s="74"/>
      <c r="DD11" s="74"/>
      <c r="DE11" s="74"/>
      <c r="DF11" s="74"/>
      <c r="DG11" s="74"/>
      <c r="DH11" s="74"/>
      <c r="DI11" s="74"/>
      <c r="DJ11" s="74"/>
      <c r="DK11" s="74"/>
      <c r="DL11" s="74"/>
      <c r="DM11" s="74"/>
      <c r="DN11" s="74"/>
      <c r="DO11" s="74"/>
      <c r="DP11" s="74"/>
      <c r="DQ11" s="74"/>
      <c r="DR11" s="70"/>
      <c r="DS11" s="74"/>
      <c r="DT11" s="74"/>
      <c r="DU11" s="74"/>
      <c r="DV11" s="74"/>
      <c r="DW11" s="74"/>
      <c r="DX11" s="74"/>
      <c r="DY11" s="74"/>
      <c r="DZ11" s="74"/>
      <c r="EA11" s="74"/>
      <c r="EB11" s="74"/>
      <c r="EC11" s="74"/>
      <c r="ED11" s="74"/>
      <c r="EE11" s="74"/>
      <c r="EF11" s="74"/>
      <c r="EG11" s="74"/>
      <c r="EH11" s="71"/>
      <c r="EI11" s="70"/>
      <c r="EJ11" s="70"/>
      <c r="EK11" s="70"/>
      <c r="EL11" s="70"/>
      <c r="EM11" s="70"/>
      <c r="EN11" s="70"/>
      <c r="EO11" s="70"/>
      <c r="EP11" s="70"/>
      <c r="EQ11" s="70"/>
      <c r="ER11" s="70"/>
      <c r="ES11" s="70"/>
      <c r="ET11" s="70"/>
      <c r="EU11" s="70"/>
      <c r="EX11" s="70"/>
      <c r="EY11" s="70"/>
    </row>
    <row r="12" spans="1:155" s="69" customFormat="1" ht="25.5" x14ac:dyDescent="0.2">
      <c r="A12" s="74"/>
      <c r="B12" s="75" t="s">
        <v>272</v>
      </c>
      <c r="C12" s="160">
        <v>16770</v>
      </c>
      <c r="D12" s="160"/>
      <c r="E12" s="85">
        <v>10036.700000000001</v>
      </c>
      <c r="F12" s="85">
        <f>C12-E12</f>
        <v>6733.2999999999993</v>
      </c>
      <c r="G12" s="85">
        <f>30+255+147.69+329.5</f>
        <v>762.19</v>
      </c>
      <c r="H12" s="85">
        <f>1035.7+225.48+329.5</f>
        <v>1590.68</v>
      </c>
      <c r="I12" s="85">
        <f>F12-G12-H12</f>
        <v>4380.4299999999985</v>
      </c>
      <c r="J12" s="84">
        <v>10</v>
      </c>
      <c r="K12" s="74"/>
      <c r="L12" s="74"/>
      <c r="M12" s="74"/>
      <c r="N12" s="74"/>
      <c r="O12" s="74"/>
      <c r="P12" s="74"/>
      <c r="Q12" s="74"/>
      <c r="R12" s="74"/>
      <c r="S12" s="74"/>
      <c r="T12" s="74"/>
      <c r="U12" s="74"/>
      <c r="V12" s="74"/>
      <c r="W12" s="74"/>
      <c r="X12" s="74"/>
      <c r="Y12" s="74"/>
      <c r="Z12" s="70"/>
      <c r="AA12" s="74"/>
      <c r="AB12" s="74"/>
      <c r="AC12" s="74"/>
      <c r="AD12" s="74"/>
      <c r="AE12" s="74"/>
      <c r="AF12" s="74"/>
      <c r="AG12" s="74"/>
      <c r="AH12" s="74"/>
      <c r="AI12" s="74"/>
      <c r="AJ12" s="74"/>
      <c r="AK12" s="74"/>
      <c r="AL12" s="74"/>
      <c r="AM12" s="74"/>
      <c r="AN12" s="74"/>
      <c r="AO12" s="74"/>
      <c r="AP12" s="70"/>
      <c r="AQ12" s="74"/>
      <c r="AR12" s="74"/>
      <c r="AS12" s="74"/>
      <c r="AT12" s="74"/>
      <c r="AU12" s="74"/>
      <c r="AV12" s="74"/>
      <c r="AW12" s="74"/>
      <c r="AX12" s="74"/>
      <c r="AY12" s="74"/>
      <c r="AZ12" s="74"/>
      <c r="BA12" s="74"/>
      <c r="BB12" s="74"/>
      <c r="BC12" s="74"/>
      <c r="BD12" s="74"/>
      <c r="BE12" s="74"/>
      <c r="BF12" s="70"/>
      <c r="BG12" s="74"/>
      <c r="BH12" s="74"/>
      <c r="BI12" s="74"/>
      <c r="BJ12" s="74"/>
      <c r="BK12" s="74"/>
      <c r="BL12" s="74"/>
      <c r="BM12" s="74"/>
      <c r="BN12" s="74"/>
      <c r="BO12" s="74"/>
      <c r="BP12" s="74"/>
      <c r="BQ12" s="74"/>
      <c r="BR12" s="74"/>
      <c r="BS12" s="74"/>
      <c r="BT12" s="74"/>
      <c r="BU12" s="74"/>
      <c r="BV12" s="70"/>
      <c r="BW12" s="74"/>
      <c r="BX12" s="74"/>
      <c r="BY12" s="74"/>
      <c r="BZ12" s="74"/>
      <c r="CA12" s="74"/>
      <c r="CB12" s="74"/>
      <c r="CC12" s="74"/>
      <c r="CD12" s="74"/>
      <c r="CE12" s="74"/>
      <c r="CF12" s="74"/>
      <c r="CG12" s="74"/>
      <c r="CH12" s="74"/>
      <c r="CI12" s="74"/>
      <c r="CJ12" s="74"/>
      <c r="CK12" s="74"/>
      <c r="CL12" s="70"/>
      <c r="CM12" s="74"/>
      <c r="CN12" s="74"/>
      <c r="CO12" s="74"/>
      <c r="CP12" s="74"/>
      <c r="CQ12" s="74"/>
      <c r="CR12" s="74"/>
      <c r="CS12" s="74"/>
      <c r="CT12" s="74"/>
      <c r="CU12" s="74"/>
      <c r="CV12" s="74"/>
      <c r="CW12" s="74"/>
      <c r="CX12" s="74"/>
      <c r="CY12" s="74"/>
      <c r="CZ12" s="74"/>
      <c r="DA12" s="74"/>
      <c r="DB12" s="70"/>
      <c r="DC12" s="74"/>
      <c r="DD12" s="74"/>
      <c r="DE12" s="74"/>
      <c r="DF12" s="74"/>
      <c r="DG12" s="74"/>
      <c r="DH12" s="74"/>
      <c r="DI12" s="74"/>
      <c r="DJ12" s="74"/>
      <c r="DK12" s="74"/>
      <c r="DL12" s="74"/>
      <c r="DM12" s="74"/>
      <c r="DN12" s="74"/>
      <c r="DO12" s="74"/>
      <c r="DP12" s="74"/>
      <c r="DQ12" s="74"/>
      <c r="DR12" s="70"/>
      <c r="DS12" s="74"/>
      <c r="DT12" s="74"/>
      <c r="DU12" s="74"/>
      <c r="DV12" s="74"/>
      <c r="DW12" s="74"/>
      <c r="DX12" s="74"/>
      <c r="DY12" s="74"/>
      <c r="DZ12" s="74"/>
      <c r="EA12" s="74"/>
      <c r="EB12" s="74"/>
      <c r="EC12" s="74"/>
      <c r="ED12" s="74"/>
      <c r="EE12" s="74"/>
      <c r="EF12" s="74"/>
      <c r="EG12" s="74"/>
      <c r="EH12" s="71"/>
      <c r="EI12" s="70"/>
      <c r="EJ12" s="70"/>
      <c r="EK12" s="70"/>
      <c r="EL12" s="70"/>
      <c r="EM12" s="70"/>
      <c r="EN12" s="70"/>
      <c r="EO12" s="70"/>
      <c r="EP12" s="70"/>
      <c r="EQ12" s="70"/>
      <c r="ER12" s="70"/>
      <c r="ES12" s="70"/>
      <c r="ET12" s="70"/>
      <c r="EU12" s="70"/>
      <c r="EX12" s="70"/>
      <c r="EY12" s="70"/>
    </row>
    <row r="13" spans="1:155" s="69" customFormat="1" ht="12.75" x14ac:dyDescent="0.2">
      <c r="A13" s="74"/>
      <c r="B13" s="77" t="s">
        <v>60</v>
      </c>
      <c r="C13" s="160">
        <f>C9+C12+C10+C11+C8</f>
        <v>30691</v>
      </c>
      <c r="D13" s="160"/>
      <c r="E13" s="85">
        <f>E12+E8</f>
        <v>20637.5</v>
      </c>
      <c r="F13" s="85">
        <f>F8+F12</f>
        <v>10053.5</v>
      </c>
      <c r="G13" s="85">
        <f>G8+G12</f>
        <v>1924.42</v>
      </c>
      <c r="H13" s="85">
        <f>H8+H12</f>
        <v>2678.16</v>
      </c>
      <c r="I13" s="85">
        <f>I8+I12</f>
        <v>5450.9199999999992</v>
      </c>
      <c r="J13" s="84" t="s">
        <v>273</v>
      </c>
      <c r="K13" s="74"/>
      <c r="L13" s="74"/>
      <c r="M13" s="74"/>
      <c r="N13" s="74"/>
      <c r="O13" s="74"/>
      <c r="P13" s="74"/>
      <c r="Q13" s="74"/>
      <c r="R13" s="74"/>
      <c r="S13" s="74"/>
      <c r="T13" s="74"/>
      <c r="U13" s="74"/>
      <c r="V13" s="74"/>
      <c r="W13" s="74"/>
      <c r="X13" s="74"/>
      <c r="Y13" s="74"/>
      <c r="Z13" s="70"/>
      <c r="AA13" s="83"/>
      <c r="AB13" s="83"/>
      <c r="AC13" s="83"/>
      <c r="AD13" s="83"/>
      <c r="AE13" s="83"/>
      <c r="AF13" s="83"/>
      <c r="AG13" s="83"/>
      <c r="AH13" s="83"/>
      <c r="AI13" s="83"/>
      <c r="AJ13" s="83"/>
      <c r="AK13" s="83"/>
      <c r="AL13" s="83"/>
      <c r="AM13" s="83"/>
      <c r="AN13" s="83"/>
      <c r="AO13" s="83"/>
      <c r="AP13" s="70"/>
      <c r="AQ13" s="83"/>
      <c r="AR13" s="83"/>
      <c r="AS13" s="83"/>
      <c r="AT13" s="83"/>
      <c r="AU13" s="83"/>
      <c r="AV13" s="83"/>
      <c r="AW13" s="83"/>
      <c r="AX13" s="83"/>
      <c r="AY13" s="83"/>
      <c r="AZ13" s="83"/>
      <c r="BA13" s="83"/>
      <c r="BB13" s="83"/>
      <c r="BC13" s="83"/>
      <c r="BD13" s="83"/>
      <c r="BE13" s="83"/>
      <c r="BF13" s="70"/>
      <c r="BG13" s="83"/>
      <c r="BH13" s="83"/>
      <c r="BI13" s="83"/>
      <c r="BJ13" s="83"/>
      <c r="BK13" s="83"/>
      <c r="BL13" s="83"/>
      <c r="BM13" s="83"/>
      <c r="BN13" s="83"/>
      <c r="BO13" s="83"/>
      <c r="BP13" s="83"/>
      <c r="BQ13" s="83"/>
      <c r="BR13" s="83"/>
      <c r="BS13" s="83"/>
      <c r="BT13" s="83"/>
      <c r="BU13" s="83"/>
      <c r="BV13" s="70"/>
      <c r="BW13" s="83"/>
      <c r="BX13" s="83"/>
      <c r="BY13" s="83"/>
      <c r="BZ13" s="83"/>
      <c r="CA13" s="83"/>
      <c r="CB13" s="83"/>
      <c r="CC13" s="83"/>
      <c r="CD13" s="83"/>
      <c r="CE13" s="83"/>
      <c r="CF13" s="83"/>
      <c r="CG13" s="83"/>
      <c r="CH13" s="83"/>
      <c r="CI13" s="83"/>
      <c r="CJ13" s="83"/>
      <c r="CK13" s="83"/>
      <c r="CL13" s="70"/>
      <c r="CM13" s="83"/>
      <c r="CN13" s="83"/>
      <c r="CO13" s="83"/>
      <c r="CP13" s="83"/>
      <c r="CQ13" s="83"/>
      <c r="CR13" s="83"/>
      <c r="CS13" s="83"/>
      <c r="CT13" s="83"/>
      <c r="CU13" s="83"/>
      <c r="CV13" s="83"/>
      <c r="CW13" s="83"/>
      <c r="CX13" s="83"/>
      <c r="CY13" s="83"/>
      <c r="CZ13" s="83"/>
      <c r="DA13" s="83"/>
      <c r="DB13" s="70"/>
      <c r="DC13" s="83"/>
      <c r="DD13" s="83"/>
      <c r="DE13" s="83"/>
      <c r="DF13" s="83"/>
      <c r="DG13" s="83"/>
      <c r="DH13" s="83"/>
      <c r="DI13" s="83"/>
      <c r="DJ13" s="83"/>
      <c r="DK13" s="83"/>
      <c r="DL13" s="83"/>
      <c r="DM13" s="83"/>
      <c r="DN13" s="83"/>
      <c r="DO13" s="83"/>
      <c r="DP13" s="83"/>
      <c r="DQ13" s="83"/>
      <c r="DR13" s="70"/>
      <c r="DS13" s="74"/>
      <c r="DT13" s="74"/>
      <c r="DU13" s="74"/>
      <c r="DV13" s="74"/>
      <c r="DW13" s="74"/>
      <c r="DX13" s="74"/>
      <c r="DY13" s="74"/>
      <c r="DZ13" s="74"/>
      <c r="EA13" s="74"/>
      <c r="EB13" s="74"/>
      <c r="EC13" s="74"/>
      <c r="ED13" s="74"/>
      <c r="EE13" s="74"/>
      <c r="EF13" s="74"/>
      <c r="EG13" s="74"/>
      <c r="EH13" s="70"/>
      <c r="EI13" s="70"/>
      <c r="EJ13" s="70"/>
      <c r="EK13" s="70"/>
      <c r="EL13" s="70"/>
      <c r="EM13" s="70"/>
      <c r="EN13" s="70"/>
      <c r="EO13" s="70"/>
      <c r="EP13" s="70"/>
      <c r="EQ13" s="70"/>
      <c r="ER13" s="70"/>
      <c r="ES13" s="70"/>
      <c r="ET13" s="70"/>
      <c r="EU13" s="70"/>
      <c r="EX13" s="70"/>
      <c r="EY13" s="70"/>
    </row>
    <row r="14" spans="1:155" s="69" customFormat="1" ht="12.75" x14ac:dyDescent="0.2">
      <c r="A14" s="74"/>
      <c r="B14" s="74"/>
      <c r="C14" s="86"/>
      <c r="D14" s="86"/>
      <c r="E14" s="86"/>
      <c r="F14" s="86"/>
      <c r="G14" s="86"/>
      <c r="H14" s="86"/>
      <c r="I14" s="87"/>
      <c r="J14" s="88"/>
      <c r="K14" s="74"/>
      <c r="L14" s="74"/>
      <c r="M14" s="74"/>
      <c r="N14" s="74"/>
      <c r="O14" s="74"/>
      <c r="P14" s="74"/>
      <c r="Q14" s="74"/>
      <c r="R14" s="74"/>
      <c r="S14" s="74"/>
      <c r="T14" s="74"/>
      <c r="U14" s="74"/>
      <c r="V14" s="74"/>
      <c r="W14" s="74"/>
      <c r="X14" s="74"/>
      <c r="Y14" s="74"/>
      <c r="Z14" s="70"/>
      <c r="AA14" s="83"/>
      <c r="AB14" s="83"/>
      <c r="AC14" s="83"/>
      <c r="AD14" s="83"/>
      <c r="AE14" s="83"/>
      <c r="AF14" s="83"/>
      <c r="AG14" s="83"/>
      <c r="AH14" s="83"/>
      <c r="AI14" s="83"/>
      <c r="AJ14" s="83"/>
      <c r="AK14" s="83"/>
      <c r="AL14" s="83"/>
      <c r="AM14" s="83"/>
      <c r="AN14" s="83"/>
      <c r="AO14" s="83"/>
      <c r="AP14" s="70"/>
      <c r="AQ14" s="83"/>
      <c r="AR14" s="83"/>
      <c r="AS14" s="83"/>
      <c r="AT14" s="83"/>
      <c r="AU14" s="83"/>
      <c r="AV14" s="83"/>
      <c r="AW14" s="83"/>
      <c r="AX14" s="83"/>
      <c r="AY14" s="83"/>
      <c r="AZ14" s="83"/>
      <c r="BA14" s="83"/>
      <c r="BB14" s="83"/>
      <c r="BC14" s="83"/>
      <c r="BD14" s="83"/>
      <c r="BE14" s="83"/>
      <c r="BF14" s="70"/>
      <c r="BG14" s="83"/>
      <c r="BH14" s="83"/>
      <c r="BI14" s="83"/>
      <c r="BJ14" s="83"/>
      <c r="BK14" s="83"/>
      <c r="BL14" s="83"/>
      <c r="BM14" s="83"/>
      <c r="BN14" s="83"/>
      <c r="BO14" s="83"/>
      <c r="BP14" s="83"/>
      <c r="BQ14" s="83"/>
      <c r="BR14" s="83"/>
      <c r="BS14" s="83"/>
      <c r="BT14" s="83"/>
      <c r="BU14" s="83"/>
      <c r="BV14" s="70"/>
      <c r="BW14" s="83"/>
      <c r="BX14" s="83"/>
      <c r="BY14" s="83"/>
      <c r="BZ14" s="83"/>
      <c r="CA14" s="83"/>
      <c r="CB14" s="83"/>
      <c r="CC14" s="83"/>
      <c r="CD14" s="83"/>
      <c r="CE14" s="83"/>
      <c r="CF14" s="83"/>
      <c r="CG14" s="83"/>
      <c r="CH14" s="83"/>
      <c r="CI14" s="83"/>
      <c r="CJ14" s="83"/>
      <c r="CK14" s="83"/>
      <c r="CL14" s="70"/>
      <c r="CM14" s="83"/>
      <c r="CN14" s="83"/>
      <c r="CO14" s="83"/>
      <c r="CP14" s="83"/>
      <c r="CQ14" s="83"/>
      <c r="CR14" s="83"/>
      <c r="CS14" s="83"/>
      <c r="CT14" s="83"/>
      <c r="CU14" s="83"/>
      <c r="CV14" s="83"/>
      <c r="CW14" s="83"/>
      <c r="CX14" s="83"/>
      <c r="CY14" s="83"/>
      <c r="CZ14" s="83"/>
      <c r="DA14" s="83"/>
      <c r="DB14" s="70"/>
      <c r="DC14" s="83"/>
      <c r="DD14" s="83"/>
      <c r="DE14" s="83"/>
      <c r="DF14" s="83"/>
      <c r="DG14" s="83"/>
      <c r="DH14" s="83"/>
      <c r="DI14" s="83"/>
      <c r="DJ14" s="83"/>
      <c r="DK14" s="83"/>
      <c r="DL14" s="83"/>
      <c r="DM14" s="83"/>
      <c r="DN14" s="83"/>
      <c r="DO14" s="83"/>
      <c r="DP14" s="83"/>
      <c r="DQ14" s="83"/>
      <c r="DR14" s="70"/>
      <c r="DS14" s="74"/>
      <c r="DT14" s="74"/>
      <c r="DU14" s="74"/>
      <c r="DV14" s="74"/>
      <c r="DW14" s="74"/>
      <c r="DX14" s="74"/>
      <c r="DY14" s="74"/>
      <c r="DZ14" s="74"/>
      <c r="EA14" s="74"/>
      <c r="EB14" s="74"/>
      <c r="EC14" s="74"/>
      <c r="ED14" s="74"/>
      <c r="EE14" s="74"/>
      <c r="EF14" s="74"/>
      <c r="EG14" s="74"/>
      <c r="EH14" s="70"/>
      <c r="EI14" s="70"/>
      <c r="EJ14" s="70"/>
      <c r="EK14" s="70"/>
      <c r="EL14" s="70"/>
      <c r="EM14" s="70"/>
      <c r="EN14" s="70"/>
      <c r="EO14" s="70"/>
      <c r="EP14" s="70"/>
      <c r="EQ14" s="70"/>
      <c r="ER14" s="70"/>
      <c r="ES14" s="70"/>
      <c r="ET14" s="70"/>
      <c r="EU14" s="70"/>
      <c r="EX14" s="70"/>
      <c r="EY14" s="70"/>
    </row>
    <row r="15" spans="1:155" x14ac:dyDescent="0.25">
      <c r="A15" s="99" t="s">
        <v>56</v>
      </c>
      <c r="B15" s="99"/>
      <c r="C15" s="99"/>
      <c r="D15" s="99"/>
      <c r="E15" s="99"/>
      <c r="F15" s="99"/>
      <c r="G15" s="99"/>
      <c r="H15" s="99"/>
      <c r="I15" s="99"/>
      <c r="J15" s="99"/>
      <c r="K15" s="99"/>
      <c r="L15" s="99"/>
      <c r="M15" s="99"/>
      <c r="N15" s="99"/>
      <c r="O15" s="99"/>
      <c r="P15" s="99"/>
      <c r="Q15" s="99"/>
      <c r="R15" s="99"/>
      <c r="S15" s="99"/>
      <c r="T15" s="99"/>
      <c r="U15" s="99"/>
      <c r="V15" s="99"/>
      <c r="W15" s="99"/>
    </row>
    <row r="16" spans="1:155" x14ac:dyDescent="0.25">
      <c r="A16" s="178" t="s">
        <v>284</v>
      </c>
      <c r="B16" s="178"/>
      <c r="C16" s="178"/>
      <c r="D16" s="178"/>
      <c r="E16" s="178"/>
      <c r="F16" s="178"/>
      <c r="G16" s="178"/>
      <c r="H16" s="178"/>
      <c r="I16" s="178"/>
      <c r="J16" s="178"/>
      <c r="K16" s="178"/>
      <c r="L16" s="178"/>
      <c r="M16" s="178"/>
      <c r="N16" s="178"/>
      <c r="O16" s="178"/>
      <c r="P16" s="178"/>
      <c r="Q16" s="178"/>
      <c r="R16" s="178"/>
      <c r="S16" s="178"/>
      <c r="T16" s="178"/>
      <c r="U16" s="43"/>
      <c r="V16" s="43"/>
      <c r="W16" s="43"/>
    </row>
    <row r="17" spans="1:23" x14ac:dyDescent="0.25">
      <c r="A17" s="178" t="s">
        <v>275</v>
      </c>
      <c r="B17" s="178"/>
      <c r="C17" s="178"/>
      <c r="D17" s="178"/>
      <c r="E17" s="178"/>
      <c r="F17" s="178"/>
      <c r="G17" s="178"/>
      <c r="H17" s="178"/>
      <c r="I17" s="178"/>
      <c r="J17" s="178"/>
      <c r="K17" s="178"/>
      <c r="L17" s="178"/>
      <c r="M17" s="178"/>
      <c r="N17" s="178"/>
      <c r="O17" s="178"/>
      <c r="P17" s="178"/>
      <c r="Q17" s="178"/>
      <c r="R17" s="178"/>
      <c r="S17" s="178"/>
      <c r="T17" s="178"/>
      <c r="U17" s="43"/>
      <c r="V17" s="43"/>
      <c r="W17" s="43"/>
    </row>
    <row r="18" spans="1:23" x14ac:dyDescent="0.25">
      <c r="A18" s="178" t="s">
        <v>274</v>
      </c>
      <c r="B18" s="178"/>
      <c r="C18" s="178"/>
      <c r="D18" s="178"/>
      <c r="E18" s="178"/>
      <c r="F18" s="178"/>
      <c r="G18" s="178"/>
      <c r="H18" s="178"/>
      <c r="I18" s="178"/>
      <c r="J18" s="178"/>
      <c r="K18" s="178"/>
      <c r="L18" s="178"/>
      <c r="M18" s="178"/>
      <c r="N18" s="178"/>
      <c r="O18" s="178"/>
      <c r="P18" s="178"/>
      <c r="Q18" s="178"/>
      <c r="R18" s="178"/>
      <c r="S18" s="178"/>
      <c r="T18" s="178"/>
      <c r="U18" s="43"/>
      <c r="V18" s="43"/>
      <c r="W18" s="43"/>
    </row>
    <row r="19" spans="1:23" x14ac:dyDescent="0.25">
      <c r="A19" s="43"/>
      <c r="B19" s="43"/>
      <c r="C19" s="43"/>
      <c r="D19" s="43"/>
      <c r="E19" s="43"/>
      <c r="F19" s="43"/>
      <c r="G19" s="43"/>
      <c r="H19" s="43"/>
      <c r="I19" s="43"/>
      <c r="J19" s="43"/>
      <c r="K19" s="43"/>
      <c r="L19" s="43"/>
      <c r="M19" s="43"/>
      <c r="N19" s="43"/>
      <c r="O19" s="43"/>
      <c r="P19" s="43"/>
      <c r="Q19" s="43"/>
      <c r="R19" s="43"/>
      <c r="S19" s="43"/>
      <c r="T19" s="43"/>
      <c r="U19" s="43"/>
      <c r="V19" s="43"/>
      <c r="W19" s="43"/>
    </row>
    <row r="20" spans="1:23" x14ac:dyDescent="0.25">
      <c r="A20" s="99" t="s">
        <v>57</v>
      </c>
      <c r="B20" s="99"/>
      <c r="C20" s="99"/>
      <c r="D20" s="99"/>
      <c r="E20" s="99"/>
      <c r="F20" s="99"/>
      <c r="G20" s="99"/>
      <c r="H20" s="99"/>
      <c r="I20" s="99"/>
      <c r="J20" s="99"/>
      <c r="K20" s="99"/>
      <c r="L20" s="99"/>
      <c r="M20" s="99"/>
      <c r="N20" s="99"/>
      <c r="O20" s="99"/>
      <c r="P20" s="99"/>
      <c r="Q20" s="99"/>
      <c r="R20" s="99"/>
      <c r="S20" s="99"/>
      <c r="T20" s="99"/>
      <c r="U20" s="99"/>
      <c r="V20" s="99"/>
      <c r="W20" s="99"/>
    </row>
    <row r="21" spans="1:23" x14ac:dyDescent="0.25">
      <c r="A21" s="43"/>
      <c r="B21" s="43"/>
      <c r="C21" s="43"/>
      <c r="D21" s="43"/>
      <c r="E21" s="43"/>
      <c r="F21" s="43"/>
      <c r="G21" s="43"/>
      <c r="H21" s="43"/>
      <c r="I21" s="43"/>
      <c r="J21" s="43"/>
      <c r="K21" s="43"/>
      <c r="L21" s="43"/>
      <c r="M21" s="43"/>
      <c r="N21" s="43"/>
      <c r="O21" s="43"/>
      <c r="P21" s="43"/>
      <c r="Q21" s="43"/>
      <c r="R21" s="43"/>
      <c r="S21" s="43"/>
      <c r="T21" s="43"/>
      <c r="U21" s="43"/>
      <c r="V21" s="43"/>
      <c r="W21" s="43"/>
    </row>
    <row r="22" spans="1:23" x14ac:dyDescent="0.25">
      <c r="A22" s="99" t="s">
        <v>58</v>
      </c>
      <c r="B22" s="99"/>
      <c r="C22" s="99"/>
      <c r="D22" s="99"/>
      <c r="E22" s="99"/>
      <c r="F22" s="99"/>
      <c r="G22" s="99"/>
      <c r="H22" s="99"/>
      <c r="I22" s="99"/>
      <c r="J22" s="99"/>
      <c r="K22" s="99"/>
      <c r="L22" s="99"/>
      <c r="M22" s="99"/>
      <c r="N22" s="99"/>
      <c r="O22" s="99"/>
      <c r="P22" s="99"/>
      <c r="Q22" s="99"/>
      <c r="R22" s="99"/>
      <c r="S22" s="99"/>
      <c r="T22" s="99"/>
      <c r="U22" s="99"/>
      <c r="V22" s="99"/>
      <c r="W22" s="99"/>
    </row>
    <row r="24" spans="1:23" ht="15" customHeight="1" x14ac:dyDescent="0.25">
      <c r="A24" s="158" t="s">
        <v>4</v>
      </c>
      <c r="B24" s="166" t="s">
        <v>5</v>
      </c>
      <c r="C24" s="167"/>
      <c r="D24" s="168"/>
      <c r="E24" s="150" t="s">
        <v>59</v>
      </c>
      <c r="F24" s="150"/>
      <c r="G24" s="150"/>
      <c r="H24" s="150"/>
      <c r="I24" s="150"/>
      <c r="J24" s="150"/>
      <c r="K24" s="150"/>
      <c r="L24" s="150"/>
      <c r="M24" s="150"/>
      <c r="N24" s="150"/>
      <c r="O24" s="150"/>
      <c r="P24" s="150"/>
      <c r="Q24" s="150"/>
      <c r="R24" s="150"/>
      <c r="S24" s="150"/>
      <c r="T24" s="158" t="s">
        <v>60</v>
      </c>
      <c r="U24" s="17"/>
      <c r="W24" s="3"/>
    </row>
    <row r="25" spans="1:23" ht="32.25" customHeight="1" x14ac:dyDescent="0.25">
      <c r="A25" s="158"/>
      <c r="B25" s="169"/>
      <c r="C25" s="170"/>
      <c r="D25" s="171"/>
      <c r="E25" s="150" t="s">
        <v>61</v>
      </c>
      <c r="F25" s="150"/>
      <c r="G25" s="150"/>
      <c r="H25" s="150" t="s">
        <v>62</v>
      </c>
      <c r="I25" s="150"/>
      <c r="J25" s="150"/>
      <c r="K25" s="163" t="s">
        <v>63</v>
      </c>
      <c r="L25" s="164"/>
      <c r="M25" s="165"/>
      <c r="N25" s="163" t="s">
        <v>64</v>
      </c>
      <c r="O25" s="164"/>
      <c r="P25" s="165"/>
      <c r="Q25" s="163" t="s">
        <v>65</v>
      </c>
      <c r="R25" s="164"/>
      <c r="S25" s="165"/>
      <c r="T25" s="158"/>
      <c r="W25" s="3"/>
    </row>
    <row r="26" spans="1:23" ht="45" x14ac:dyDescent="0.25">
      <c r="A26" s="158"/>
      <c r="B26" s="172"/>
      <c r="C26" s="173"/>
      <c r="D26" s="174"/>
      <c r="E26" s="13" t="s">
        <v>7</v>
      </c>
      <c r="F26" s="13" t="s">
        <v>8</v>
      </c>
      <c r="G26" s="13" t="s">
        <v>66</v>
      </c>
      <c r="H26" s="13" t="s">
        <v>7</v>
      </c>
      <c r="I26" s="13" t="s">
        <v>8</v>
      </c>
      <c r="J26" s="13" t="s">
        <v>66</v>
      </c>
      <c r="K26" s="13" t="s">
        <v>7</v>
      </c>
      <c r="L26" s="13" t="s">
        <v>8</v>
      </c>
      <c r="M26" s="13" t="s">
        <v>66</v>
      </c>
      <c r="N26" s="13" t="s">
        <v>7</v>
      </c>
      <c r="O26" s="13" t="s">
        <v>8</v>
      </c>
      <c r="P26" s="13" t="s">
        <v>66</v>
      </c>
      <c r="Q26" s="13" t="s">
        <v>7</v>
      </c>
      <c r="R26" s="13" t="s">
        <v>8</v>
      </c>
      <c r="S26" s="13" t="s">
        <v>66</v>
      </c>
      <c r="T26" s="158"/>
      <c r="W26" s="3"/>
    </row>
    <row r="27" spans="1:23" x14ac:dyDescent="0.25">
      <c r="A27" s="14">
        <v>1</v>
      </c>
      <c r="B27" s="175">
        <v>2</v>
      </c>
      <c r="C27" s="176"/>
      <c r="D27" s="177"/>
      <c r="E27" s="14">
        <v>3</v>
      </c>
      <c r="F27" s="14">
        <v>4</v>
      </c>
      <c r="G27" s="14">
        <v>5</v>
      </c>
      <c r="H27" s="14">
        <v>6</v>
      </c>
      <c r="I27" s="14">
        <v>7</v>
      </c>
      <c r="J27" s="14">
        <v>8</v>
      </c>
      <c r="K27" s="14">
        <v>9</v>
      </c>
      <c r="L27" s="14">
        <v>10</v>
      </c>
      <c r="M27" s="14">
        <v>11</v>
      </c>
      <c r="N27" s="14">
        <v>12</v>
      </c>
      <c r="O27" s="14">
        <v>13</v>
      </c>
      <c r="P27" s="14">
        <v>14</v>
      </c>
      <c r="Q27" s="14">
        <v>15</v>
      </c>
      <c r="R27" s="14">
        <v>16</v>
      </c>
      <c r="S27" s="14">
        <v>17</v>
      </c>
      <c r="T27" s="14">
        <v>18</v>
      </c>
    </row>
    <row r="28" spans="1:23" ht="45.75" customHeight="1" x14ac:dyDescent="0.25">
      <c r="A28" s="9">
        <v>1</v>
      </c>
      <c r="B28" s="109" t="s">
        <v>67</v>
      </c>
      <c r="C28" s="179"/>
      <c r="D28" s="110"/>
      <c r="E28" s="14">
        <v>36</v>
      </c>
      <c r="F28" s="14">
        <v>58</v>
      </c>
      <c r="G28" s="29">
        <f>F28*100/E28-100</f>
        <v>61.111111111111114</v>
      </c>
      <c r="H28" s="14">
        <v>23</v>
      </c>
      <c r="I28" s="14">
        <v>34</v>
      </c>
      <c r="J28" s="29">
        <f>I28*100/H28-100</f>
        <v>47.826086956521749</v>
      </c>
      <c r="K28" s="14">
        <v>4</v>
      </c>
      <c r="L28" s="14">
        <v>5</v>
      </c>
      <c r="M28" s="29">
        <f>L28*100/K28-100</f>
        <v>25</v>
      </c>
      <c r="N28" s="14">
        <v>2</v>
      </c>
      <c r="O28" s="14">
        <v>2</v>
      </c>
      <c r="P28" s="29">
        <f>O28*100/N28-100</f>
        <v>0</v>
      </c>
      <c r="Q28" s="14">
        <v>0</v>
      </c>
      <c r="R28" s="14">
        <v>0</v>
      </c>
      <c r="S28" s="14">
        <v>0</v>
      </c>
      <c r="T28" s="14">
        <f t="shared" ref="T28:T39" si="0">E28+F28+H28+I28+K28+L28+N28+O28+Q28+R28</f>
        <v>164</v>
      </c>
    </row>
    <row r="29" spans="1:23" ht="75" customHeight="1" x14ac:dyDescent="0.25">
      <c r="A29" s="9">
        <v>2</v>
      </c>
      <c r="B29" s="109" t="s">
        <v>68</v>
      </c>
      <c r="C29" s="179"/>
      <c r="D29" s="110"/>
      <c r="E29" s="14">
        <v>32</v>
      </c>
      <c r="F29" s="14">
        <v>57</v>
      </c>
      <c r="G29" s="29">
        <f t="shared" ref="G29:G35" si="1">F29*100/E29-100</f>
        <v>78.125</v>
      </c>
      <c r="H29" s="14">
        <v>23</v>
      </c>
      <c r="I29" s="14">
        <v>34</v>
      </c>
      <c r="J29" s="29">
        <f>I29*100/H29-100</f>
        <v>47.826086956521749</v>
      </c>
      <c r="K29" s="14">
        <v>3</v>
      </c>
      <c r="L29" s="14">
        <v>5</v>
      </c>
      <c r="M29" s="29">
        <f>L29*100/K29-100</f>
        <v>66.666666666666657</v>
      </c>
      <c r="N29" s="14">
        <v>2</v>
      </c>
      <c r="O29" s="14">
        <v>0</v>
      </c>
      <c r="P29" s="29">
        <f>O29*100/N29-100</f>
        <v>-100</v>
      </c>
      <c r="Q29" s="14">
        <v>0</v>
      </c>
      <c r="R29" s="14">
        <v>0</v>
      </c>
      <c r="S29" s="14">
        <v>0</v>
      </c>
      <c r="T29" s="14">
        <f t="shared" si="0"/>
        <v>156</v>
      </c>
    </row>
    <row r="30" spans="1:23" ht="105" customHeight="1" x14ac:dyDescent="0.25">
      <c r="A30" s="9">
        <v>3</v>
      </c>
      <c r="B30" s="109" t="s">
        <v>69</v>
      </c>
      <c r="C30" s="179"/>
      <c r="D30" s="110"/>
      <c r="E30" s="14">
        <v>0</v>
      </c>
      <c r="F30" s="14">
        <v>0</v>
      </c>
      <c r="G30" s="29">
        <v>0</v>
      </c>
      <c r="H30" s="14">
        <v>0</v>
      </c>
      <c r="I30" s="14">
        <v>0</v>
      </c>
      <c r="J30" s="29">
        <v>0</v>
      </c>
      <c r="K30" s="14">
        <v>0</v>
      </c>
      <c r="L30" s="14">
        <v>0</v>
      </c>
      <c r="M30" s="29">
        <v>0</v>
      </c>
      <c r="N30" s="14">
        <v>0</v>
      </c>
      <c r="O30" s="14">
        <v>0</v>
      </c>
      <c r="P30" s="29">
        <v>0</v>
      </c>
      <c r="Q30" s="14">
        <v>0</v>
      </c>
      <c r="R30" s="14">
        <v>0</v>
      </c>
      <c r="S30" s="14">
        <v>0</v>
      </c>
      <c r="T30" s="14">
        <f t="shared" si="0"/>
        <v>0</v>
      </c>
    </row>
    <row r="31" spans="1:23" ht="15.75" customHeight="1" x14ac:dyDescent="0.25">
      <c r="A31" s="9" t="s">
        <v>302</v>
      </c>
      <c r="B31" s="109" t="s">
        <v>70</v>
      </c>
      <c r="C31" s="179"/>
      <c r="D31" s="110"/>
      <c r="E31" s="14">
        <v>0</v>
      </c>
      <c r="F31" s="14">
        <v>0</v>
      </c>
      <c r="G31" s="29">
        <v>0</v>
      </c>
      <c r="H31" s="14">
        <v>0</v>
      </c>
      <c r="I31" s="14">
        <v>0</v>
      </c>
      <c r="J31" s="29">
        <v>0</v>
      </c>
      <c r="K31" s="14">
        <v>0</v>
      </c>
      <c r="L31" s="14">
        <v>0</v>
      </c>
      <c r="M31" s="29">
        <v>0</v>
      </c>
      <c r="N31" s="14">
        <v>0</v>
      </c>
      <c r="O31" s="14">
        <v>0</v>
      </c>
      <c r="P31" s="29">
        <v>0</v>
      </c>
      <c r="Q31" s="14">
        <v>0</v>
      </c>
      <c r="R31" s="14">
        <v>0</v>
      </c>
      <c r="S31" s="14">
        <v>0</v>
      </c>
      <c r="T31" s="14">
        <f t="shared" si="0"/>
        <v>0</v>
      </c>
    </row>
    <row r="32" spans="1:23" ht="15" customHeight="1" x14ac:dyDescent="0.25">
      <c r="A32" s="9" t="s">
        <v>303</v>
      </c>
      <c r="B32" s="109" t="s">
        <v>71</v>
      </c>
      <c r="C32" s="179"/>
      <c r="D32" s="110"/>
      <c r="E32" s="14">
        <v>0</v>
      </c>
      <c r="F32" s="14">
        <v>0</v>
      </c>
      <c r="G32" s="29">
        <v>0</v>
      </c>
      <c r="H32" s="14">
        <v>0</v>
      </c>
      <c r="I32" s="14">
        <v>0</v>
      </c>
      <c r="J32" s="29">
        <v>0</v>
      </c>
      <c r="K32" s="14">
        <v>0</v>
      </c>
      <c r="L32" s="14">
        <v>0</v>
      </c>
      <c r="M32" s="29">
        <v>0</v>
      </c>
      <c r="N32" s="14">
        <v>0</v>
      </c>
      <c r="O32" s="14">
        <v>0</v>
      </c>
      <c r="P32" s="29">
        <v>0</v>
      </c>
      <c r="Q32" s="14">
        <v>0</v>
      </c>
      <c r="R32" s="14">
        <v>0</v>
      </c>
      <c r="S32" s="14">
        <v>0</v>
      </c>
      <c r="T32" s="14">
        <f t="shared" si="0"/>
        <v>0</v>
      </c>
    </row>
    <row r="33" spans="1:24" ht="74.25" customHeight="1" x14ac:dyDescent="0.25">
      <c r="A33" s="9">
        <v>4</v>
      </c>
      <c r="B33" s="109" t="s">
        <v>72</v>
      </c>
      <c r="C33" s="179"/>
      <c r="D33" s="110"/>
      <c r="E33" s="14">
        <v>7.47</v>
      </c>
      <c r="F33" s="14">
        <v>8</v>
      </c>
      <c r="G33" s="29">
        <f t="shared" si="1"/>
        <v>7.0950468540830087</v>
      </c>
      <c r="H33" s="14">
        <v>9.39</v>
      </c>
      <c r="I33" s="14">
        <v>6</v>
      </c>
      <c r="J33" s="29">
        <f>I33*100/H33-100</f>
        <v>-36.102236421725244</v>
      </c>
      <c r="K33" s="14">
        <v>6.75</v>
      </c>
      <c r="L33" s="14">
        <v>9</v>
      </c>
      <c r="M33" s="29">
        <f t="shared" ref="M33:M40" si="2">L33*100/K33-100</f>
        <v>33.333333333333343</v>
      </c>
      <c r="N33" s="14">
        <v>10.5</v>
      </c>
      <c r="O33" s="14">
        <v>0</v>
      </c>
      <c r="P33" s="29">
        <f>O33*100/N33-100</f>
        <v>-100</v>
      </c>
      <c r="Q33" s="14">
        <v>0</v>
      </c>
      <c r="R33" s="14">
        <v>0</v>
      </c>
      <c r="S33" s="14">
        <v>0</v>
      </c>
      <c r="T33" s="14">
        <f t="shared" si="0"/>
        <v>57.11</v>
      </c>
    </row>
    <row r="34" spans="1:24" ht="64.5" customHeight="1" x14ac:dyDescent="0.25">
      <c r="A34" s="9">
        <v>5</v>
      </c>
      <c r="B34" s="109" t="s">
        <v>73</v>
      </c>
      <c r="C34" s="179"/>
      <c r="D34" s="110"/>
      <c r="E34" s="14">
        <v>27</v>
      </c>
      <c r="F34" s="14">
        <v>53</v>
      </c>
      <c r="G34" s="29">
        <f t="shared" si="1"/>
        <v>96.296296296296305</v>
      </c>
      <c r="H34" s="14">
        <v>18</v>
      </c>
      <c r="I34" s="14">
        <v>29</v>
      </c>
      <c r="J34" s="29">
        <f>I34*100/H34-100</f>
        <v>61.111111111111114</v>
      </c>
      <c r="K34" s="14">
        <v>2</v>
      </c>
      <c r="L34" s="14">
        <v>4</v>
      </c>
      <c r="M34" s="29">
        <f t="shared" si="2"/>
        <v>100</v>
      </c>
      <c r="N34" s="14">
        <v>2</v>
      </c>
      <c r="O34" s="14">
        <v>0</v>
      </c>
      <c r="P34" s="29">
        <v>0</v>
      </c>
      <c r="Q34" s="14">
        <v>0</v>
      </c>
      <c r="R34" s="14">
        <v>0</v>
      </c>
      <c r="S34" s="14">
        <v>0</v>
      </c>
      <c r="T34" s="14">
        <f t="shared" si="0"/>
        <v>135</v>
      </c>
    </row>
    <row r="35" spans="1:24" ht="61.5" customHeight="1" x14ac:dyDescent="0.25">
      <c r="A35" s="9">
        <v>6</v>
      </c>
      <c r="B35" s="109" t="s">
        <v>74</v>
      </c>
      <c r="C35" s="179"/>
      <c r="D35" s="110"/>
      <c r="E35" s="14">
        <v>15</v>
      </c>
      <c r="F35" s="14">
        <v>55</v>
      </c>
      <c r="G35" s="29">
        <f t="shared" si="1"/>
        <v>266.66666666666669</v>
      </c>
      <c r="H35" s="14">
        <v>21</v>
      </c>
      <c r="I35" s="14">
        <v>13</v>
      </c>
      <c r="J35" s="29">
        <f>I35*100/H35-100</f>
        <v>-38.095238095238095</v>
      </c>
      <c r="K35" s="14">
        <v>1</v>
      </c>
      <c r="L35" s="14">
        <v>3</v>
      </c>
      <c r="M35" s="29">
        <f t="shared" si="2"/>
        <v>200</v>
      </c>
      <c r="N35" s="14">
        <v>0</v>
      </c>
      <c r="O35" s="14">
        <v>0</v>
      </c>
      <c r="P35" s="29">
        <v>0</v>
      </c>
      <c r="Q35" s="14">
        <v>0</v>
      </c>
      <c r="R35" s="14">
        <v>0</v>
      </c>
      <c r="S35" s="14">
        <v>0</v>
      </c>
      <c r="T35" s="14">
        <f t="shared" si="0"/>
        <v>108</v>
      </c>
    </row>
    <row r="36" spans="1:24" ht="57.75" customHeight="1" x14ac:dyDescent="0.25">
      <c r="A36" s="9">
        <v>7</v>
      </c>
      <c r="B36" s="109" t="s">
        <v>75</v>
      </c>
      <c r="C36" s="179"/>
      <c r="D36" s="110"/>
      <c r="E36" s="14">
        <v>0</v>
      </c>
      <c r="F36" s="14">
        <v>19</v>
      </c>
      <c r="G36" s="29">
        <v>0</v>
      </c>
      <c r="H36" s="14">
        <v>0</v>
      </c>
      <c r="I36" s="14">
        <v>10</v>
      </c>
      <c r="J36" s="29">
        <v>0</v>
      </c>
      <c r="K36" s="14">
        <v>0</v>
      </c>
      <c r="L36" s="14">
        <v>3</v>
      </c>
      <c r="M36" s="29">
        <v>0</v>
      </c>
      <c r="N36" s="14">
        <v>0</v>
      </c>
      <c r="O36" s="14">
        <v>0</v>
      </c>
      <c r="P36" s="29">
        <v>0</v>
      </c>
      <c r="Q36" s="14">
        <v>0</v>
      </c>
      <c r="R36" s="14">
        <v>0</v>
      </c>
      <c r="S36" s="14">
        <v>0</v>
      </c>
      <c r="T36" s="14">
        <f t="shared" si="0"/>
        <v>32</v>
      </c>
    </row>
    <row r="37" spans="1:24" x14ac:dyDescent="0.25">
      <c r="A37" s="9"/>
      <c r="B37" s="109" t="s">
        <v>76</v>
      </c>
      <c r="C37" s="179"/>
      <c r="D37" s="110"/>
      <c r="E37" s="14">
        <v>0</v>
      </c>
      <c r="F37" s="14">
        <v>0</v>
      </c>
      <c r="G37" s="29">
        <v>0</v>
      </c>
      <c r="H37" s="14">
        <v>0</v>
      </c>
      <c r="I37" s="14">
        <v>0</v>
      </c>
      <c r="J37" s="29">
        <v>0</v>
      </c>
      <c r="K37" s="14">
        <v>0</v>
      </c>
      <c r="L37" s="14">
        <v>0</v>
      </c>
      <c r="M37" s="29">
        <v>0</v>
      </c>
      <c r="N37" s="14">
        <v>0</v>
      </c>
      <c r="O37" s="14">
        <v>0</v>
      </c>
      <c r="P37" s="29">
        <v>0</v>
      </c>
      <c r="Q37" s="14">
        <v>0</v>
      </c>
      <c r="R37" s="14">
        <v>0</v>
      </c>
      <c r="S37" s="14">
        <v>0</v>
      </c>
      <c r="T37" s="14">
        <f t="shared" si="0"/>
        <v>0</v>
      </c>
    </row>
    <row r="38" spans="1:24" ht="15" customHeight="1" x14ac:dyDescent="0.25">
      <c r="A38" s="9" t="s">
        <v>319</v>
      </c>
      <c r="B38" s="109" t="s">
        <v>70</v>
      </c>
      <c r="C38" s="179"/>
      <c r="D38" s="110"/>
      <c r="E38" s="14">
        <v>0</v>
      </c>
      <c r="F38" s="14">
        <v>0</v>
      </c>
      <c r="G38" s="29">
        <v>0</v>
      </c>
      <c r="H38" s="14">
        <v>0</v>
      </c>
      <c r="I38" s="14">
        <v>0</v>
      </c>
      <c r="J38" s="29">
        <v>0</v>
      </c>
      <c r="K38" s="14">
        <v>0</v>
      </c>
      <c r="L38" s="14">
        <v>3</v>
      </c>
      <c r="M38" s="29">
        <v>0</v>
      </c>
      <c r="N38" s="14">
        <v>0</v>
      </c>
      <c r="O38" s="14">
        <v>0</v>
      </c>
      <c r="P38" s="29">
        <v>0</v>
      </c>
      <c r="Q38" s="14">
        <v>0</v>
      </c>
      <c r="R38" s="14">
        <v>0</v>
      </c>
      <c r="S38" s="14">
        <v>0</v>
      </c>
      <c r="T38" s="14">
        <f t="shared" si="0"/>
        <v>3</v>
      </c>
    </row>
    <row r="39" spans="1:24" x14ac:dyDescent="0.25">
      <c r="A39" s="9" t="s">
        <v>320</v>
      </c>
      <c r="B39" s="109" t="s">
        <v>77</v>
      </c>
      <c r="C39" s="179"/>
      <c r="D39" s="110"/>
      <c r="E39" s="14">
        <v>0</v>
      </c>
      <c r="F39" s="14">
        <v>19</v>
      </c>
      <c r="G39" s="29">
        <v>0</v>
      </c>
      <c r="H39" s="14">
        <v>0</v>
      </c>
      <c r="I39" s="14">
        <v>10</v>
      </c>
      <c r="J39" s="29">
        <v>0</v>
      </c>
      <c r="K39" s="14">
        <v>0</v>
      </c>
      <c r="L39" s="14">
        <v>0</v>
      </c>
      <c r="M39" s="29">
        <v>0</v>
      </c>
      <c r="N39" s="14">
        <v>0</v>
      </c>
      <c r="O39" s="14">
        <v>0</v>
      </c>
      <c r="P39" s="29">
        <v>0</v>
      </c>
      <c r="Q39" s="14">
        <v>0</v>
      </c>
      <c r="R39" s="14">
        <v>0</v>
      </c>
      <c r="S39" s="14">
        <v>0</v>
      </c>
      <c r="T39" s="14">
        <f t="shared" si="0"/>
        <v>29</v>
      </c>
    </row>
    <row r="40" spans="1:24" ht="60.75" customHeight="1" x14ac:dyDescent="0.25">
      <c r="A40" s="9">
        <v>8</v>
      </c>
      <c r="B40" s="109" t="s">
        <v>78</v>
      </c>
      <c r="C40" s="179"/>
      <c r="D40" s="110"/>
      <c r="E40" s="14">
        <v>99</v>
      </c>
      <c r="F40" s="14">
        <v>241</v>
      </c>
      <c r="G40" s="29">
        <f>F40*100/E40-100</f>
        <v>143.43434343434345</v>
      </c>
      <c r="H40" s="14">
        <v>493</v>
      </c>
      <c r="I40" s="14">
        <v>454</v>
      </c>
      <c r="J40" s="29">
        <f>I40*100/H40-100</f>
        <v>-7.9107505070993938</v>
      </c>
      <c r="K40" s="14">
        <v>954</v>
      </c>
      <c r="L40" s="14">
        <v>850</v>
      </c>
      <c r="M40" s="29">
        <f t="shared" si="2"/>
        <v>-10.901467505241087</v>
      </c>
      <c r="N40" s="14">
        <v>0</v>
      </c>
      <c r="O40" s="14">
        <v>0</v>
      </c>
      <c r="P40" s="29">
        <v>0</v>
      </c>
      <c r="Q40" s="14">
        <v>0</v>
      </c>
      <c r="R40" s="14">
        <v>0</v>
      </c>
      <c r="S40" s="14">
        <v>0</v>
      </c>
      <c r="T40" s="14">
        <f>E40+F40+H40+I40+K40+L40+N40+O40+Q40+R40</f>
        <v>3091</v>
      </c>
    </row>
    <row r="41" spans="1:24" x14ac:dyDescent="0.25">
      <c r="A41" t="s">
        <v>34</v>
      </c>
    </row>
    <row r="42" spans="1:24" x14ac:dyDescent="0.25">
      <c r="A42" t="s">
        <v>35</v>
      </c>
    </row>
    <row r="43" spans="1:24" ht="28.5" customHeight="1" x14ac:dyDescent="0.25">
      <c r="A43" s="136" t="s">
        <v>79</v>
      </c>
      <c r="B43" s="136"/>
      <c r="C43" s="136"/>
      <c r="D43" s="136"/>
      <c r="E43" s="136"/>
      <c r="F43" s="136"/>
      <c r="G43" s="136"/>
      <c r="H43" s="136"/>
      <c r="I43" s="136"/>
      <c r="J43" s="136"/>
      <c r="K43" s="136"/>
      <c r="L43" s="136"/>
      <c r="M43" s="136"/>
      <c r="N43" s="136"/>
      <c r="O43" s="136"/>
      <c r="P43" s="136"/>
      <c r="Q43" s="136"/>
      <c r="R43" s="136"/>
      <c r="S43" s="136"/>
      <c r="T43" s="136"/>
      <c r="U43" s="3"/>
      <c r="V43" s="3"/>
      <c r="W43" s="3"/>
      <c r="X43" s="3"/>
    </row>
    <row r="44" spans="1:24" ht="60" customHeight="1" x14ac:dyDescent="0.25">
      <c r="A44" s="136" t="s">
        <v>201</v>
      </c>
      <c r="B44" s="136"/>
      <c r="C44" s="136"/>
      <c r="D44" s="136"/>
      <c r="E44" s="136"/>
      <c r="F44" s="136"/>
      <c r="G44" s="136"/>
      <c r="H44" s="136"/>
      <c r="I44" s="136"/>
      <c r="J44" s="136"/>
      <c r="K44" s="136"/>
      <c r="L44" s="136"/>
      <c r="M44" s="136"/>
      <c r="N44" s="136"/>
      <c r="O44" s="136"/>
      <c r="P44" s="136"/>
      <c r="Q44" s="136"/>
      <c r="R44" s="136"/>
      <c r="S44" s="136"/>
      <c r="T44" s="136"/>
      <c r="U44" s="136"/>
      <c r="V44" s="136"/>
      <c r="W44" s="136"/>
      <c r="X44" s="3"/>
    </row>
    <row r="45" spans="1:24" ht="27.75" customHeight="1" x14ac:dyDescent="0.25">
      <c r="A45" s="136" t="s">
        <v>80</v>
      </c>
      <c r="B45" s="136"/>
      <c r="C45" s="136"/>
      <c r="D45" s="136"/>
      <c r="E45" s="136"/>
      <c r="F45" s="136"/>
      <c r="G45" s="136"/>
      <c r="H45" s="136"/>
      <c r="I45" s="136"/>
      <c r="J45" s="136"/>
      <c r="K45" s="136"/>
      <c r="L45" s="136"/>
      <c r="M45" s="136"/>
      <c r="N45" s="136"/>
      <c r="O45" s="136"/>
      <c r="P45" s="136"/>
      <c r="Q45" s="136"/>
      <c r="R45" s="136"/>
      <c r="S45" s="136"/>
      <c r="T45" s="136"/>
      <c r="U45" s="136"/>
      <c r="V45" s="136"/>
      <c r="W45" s="136"/>
      <c r="X45" s="3"/>
    </row>
    <row r="46" spans="1:24" ht="45" customHeight="1" x14ac:dyDescent="0.25">
      <c r="A46" s="136" t="s">
        <v>81</v>
      </c>
      <c r="B46" s="136"/>
      <c r="C46" s="136"/>
      <c r="D46" s="136"/>
      <c r="E46" s="136"/>
      <c r="F46" s="136"/>
      <c r="G46" s="136"/>
      <c r="H46" s="136"/>
      <c r="I46" s="136"/>
      <c r="J46" s="136"/>
      <c r="K46" s="136"/>
      <c r="L46" s="136"/>
      <c r="M46" s="136"/>
      <c r="N46" s="136"/>
      <c r="O46" s="136"/>
      <c r="P46" s="136"/>
      <c r="Q46" s="136"/>
      <c r="R46" s="136"/>
      <c r="S46" s="136"/>
      <c r="T46" s="136"/>
      <c r="U46" s="136"/>
      <c r="V46" s="136"/>
      <c r="W46" s="136"/>
      <c r="X46" s="6"/>
    </row>
    <row r="47" spans="1:24" ht="48" customHeight="1" x14ac:dyDescent="0.25">
      <c r="A47" s="136" t="s">
        <v>82</v>
      </c>
      <c r="B47" s="136"/>
      <c r="C47" s="136"/>
      <c r="D47" s="136"/>
      <c r="E47" s="136"/>
      <c r="F47" s="136"/>
      <c r="G47" s="136"/>
      <c r="H47" s="136"/>
      <c r="I47" s="136"/>
      <c r="J47" s="136"/>
      <c r="K47" s="136"/>
      <c r="L47" s="136"/>
      <c r="M47" s="136"/>
      <c r="N47" s="136"/>
      <c r="O47" s="136"/>
      <c r="P47" s="136"/>
      <c r="Q47" s="136"/>
      <c r="R47" s="136"/>
      <c r="S47" s="136"/>
      <c r="T47" s="136"/>
      <c r="U47" s="136"/>
      <c r="V47" s="136"/>
      <c r="W47" s="136"/>
      <c r="X47" s="6"/>
    </row>
    <row r="48" spans="1:24" ht="19.5" customHeight="1" x14ac:dyDescent="0.25">
      <c r="A48" s="6"/>
      <c r="B48" s="6"/>
      <c r="C48" s="6"/>
      <c r="D48" s="6"/>
      <c r="E48" s="6"/>
      <c r="F48" s="6"/>
      <c r="G48" s="6"/>
      <c r="H48" s="6"/>
      <c r="I48" s="6"/>
      <c r="J48" s="6"/>
      <c r="K48" s="6"/>
      <c r="L48" s="6"/>
      <c r="M48" s="6"/>
      <c r="N48" s="6"/>
      <c r="O48" s="6"/>
      <c r="P48" s="6"/>
      <c r="Q48" s="6"/>
      <c r="R48" s="6"/>
      <c r="S48" s="6"/>
      <c r="T48" s="6"/>
      <c r="U48" s="6"/>
      <c r="V48" s="6"/>
      <c r="W48" s="6"/>
      <c r="X48" s="6"/>
    </row>
    <row r="49" spans="1:24" ht="19.5" customHeight="1" x14ac:dyDescent="0.25">
      <c r="A49" s="6"/>
      <c r="B49" s="6"/>
      <c r="C49" s="6"/>
      <c r="D49" s="6"/>
      <c r="E49" s="6"/>
      <c r="F49" s="6"/>
      <c r="G49" s="6"/>
      <c r="H49" s="6"/>
      <c r="I49" s="6"/>
      <c r="J49" s="6"/>
      <c r="K49" s="6"/>
      <c r="L49" s="6"/>
      <c r="M49" s="6"/>
      <c r="N49" s="6"/>
      <c r="O49" s="6"/>
      <c r="P49" s="6"/>
      <c r="Q49" s="6"/>
      <c r="R49" s="6"/>
      <c r="S49" s="6"/>
      <c r="T49" s="6"/>
      <c r="U49" s="6"/>
      <c r="V49" s="6"/>
      <c r="W49" s="6"/>
      <c r="X49" s="6"/>
    </row>
    <row r="50" spans="1:24" ht="32.25" customHeight="1" x14ac:dyDescent="0.25">
      <c r="A50" s="99" t="s">
        <v>83</v>
      </c>
      <c r="B50" s="99"/>
      <c r="C50" s="99"/>
      <c r="D50" s="99"/>
      <c r="E50" s="99"/>
      <c r="F50" s="99"/>
      <c r="G50" s="99"/>
      <c r="H50" s="99"/>
      <c r="I50" s="99"/>
      <c r="J50" s="99"/>
      <c r="K50" s="99"/>
      <c r="L50" s="99"/>
      <c r="M50" s="99"/>
      <c r="N50" s="99"/>
      <c r="O50" s="99"/>
      <c r="P50" s="99"/>
      <c r="Q50" s="99"/>
      <c r="R50" s="99"/>
      <c r="S50" s="99"/>
      <c r="T50" s="99"/>
      <c r="U50" s="99"/>
      <c r="V50" s="99"/>
      <c r="W50" s="99"/>
      <c r="X50" s="6"/>
    </row>
    <row r="51" spans="1:24" x14ac:dyDescent="0.25">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row>
    <row r="52" spans="1:24" ht="28.5" customHeight="1" x14ac:dyDescent="0.25">
      <c r="A52" s="136" t="s">
        <v>343</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4" spans="1:24" x14ac:dyDescent="0.25">
      <c r="A54" s="40" t="s">
        <v>85</v>
      </c>
      <c r="B54" s="41"/>
      <c r="C54" s="42"/>
      <c r="D54" s="8"/>
      <c r="E54" s="147">
        <v>15</v>
      </c>
      <c r="F54" s="147"/>
      <c r="G54" s="147">
        <v>150</v>
      </c>
      <c r="H54" s="147"/>
      <c r="I54" s="147">
        <v>250</v>
      </c>
      <c r="J54" s="147"/>
      <c r="K54" s="147">
        <v>560</v>
      </c>
      <c r="L54" s="147"/>
      <c r="M54" s="147">
        <v>670</v>
      </c>
      <c r="N54" s="147"/>
    </row>
    <row r="55" spans="1:24" x14ac:dyDescent="0.25">
      <c r="A55" s="111" t="s">
        <v>86</v>
      </c>
      <c r="B55" s="180"/>
      <c r="C55" s="180"/>
      <c r="D55" s="112"/>
      <c r="E55" s="14" t="s">
        <v>87</v>
      </c>
      <c r="F55" s="14" t="s">
        <v>88</v>
      </c>
      <c r="G55" s="14" t="s">
        <v>87</v>
      </c>
      <c r="H55" s="14" t="s">
        <v>88</v>
      </c>
      <c r="I55" s="14" t="s">
        <v>87</v>
      </c>
      <c r="J55" s="14" t="s">
        <v>88</v>
      </c>
      <c r="K55" s="14" t="s">
        <v>87</v>
      </c>
      <c r="L55" s="14" t="s">
        <v>88</v>
      </c>
      <c r="M55" s="14" t="s">
        <v>87</v>
      </c>
      <c r="N55" s="14" t="s">
        <v>88</v>
      </c>
    </row>
    <row r="56" spans="1:24" ht="73.5" customHeight="1" x14ac:dyDescent="0.25">
      <c r="A56" s="10" t="s">
        <v>89</v>
      </c>
      <c r="B56" s="10" t="s">
        <v>90</v>
      </c>
      <c r="C56" s="111" t="s">
        <v>91</v>
      </c>
      <c r="D56" s="112"/>
      <c r="E56" s="111"/>
      <c r="F56" s="180"/>
      <c r="G56" s="180"/>
      <c r="H56" s="180"/>
      <c r="I56" s="180"/>
      <c r="J56" s="180"/>
      <c r="K56" s="180"/>
      <c r="L56" s="180"/>
      <c r="M56" s="180"/>
      <c r="N56" s="112"/>
    </row>
    <row r="57" spans="1:24" ht="32.25" customHeight="1" x14ac:dyDescent="0.25">
      <c r="A57" s="183" t="s">
        <v>326</v>
      </c>
      <c r="B57" s="145" t="s">
        <v>92</v>
      </c>
      <c r="C57" s="94" t="s">
        <v>93</v>
      </c>
      <c r="D57" s="8" t="s">
        <v>329</v>
      </c>
      <c r="E57" s="35">
        <v>862032.03431999998</v>
      </c>
      <c r="F57" s="35">
        <v>550</v>
      </c>
      <c r="G57" s="35">
        <v>914687.17115999991</v>
      </c>
      <c r="H57" s="35">
        <v>1496365.6705799999</v>
      </c>
      <c r="I57" s="35">
        <v>1503674.6223200001</v>
      </c>
      <c r="J57" s="36">
        <v>1168106.1611599999</v>
      </c>
      <c r="K57" s="35">
        <v>2448697.71832</v>
      </c>
      <c r="L57" s="36">
        <v>2501804.2323400001</v>
      </c>
      <c r="M57" s="35">
        <v>3550645.5746800001</v>
      </c>
      <c r="N57" s="35">
        <v>2834852.81434</v>
      </c>
      <c r="O57" s="32"/>
      <c r="P57" s="33"/>
      <c r="Q57" s="33"/>
    </row>
    <row r="58" spans="1:24" ht="28.5" customHeight="1" x14ac:dyDescent="0.25">
      <c r="A58" s="184"/>
      <c r="B58" s="182"/>
      <c r="C58" s="95"/>
      <c r="D58" s="8" t="s">
        <v>330</v>
      </c>
      <c r="E58" s="37">
        <v>18370.2</v>
      </c>
      <c r="F58" s="37">
        <v>550</v>
      </c>
      <c r="G58" s="37">
        <v>33394.5</v>
      </c>
      <c r="H58" s="37">
        <v>33394.5</v>
      </c>
      <c r="I58" s="37">
        <v>10527.5</v>
      </c>
      <c r="J58" s="37">
        <v>10527.5</v>
      </c>
      <c r="K58" s="37">
        <v>23581.599999999999</v>
      </c>
      <c r="L58" s="37">
        <v>23581.599999999999</v>
      </c>
      <c r="M58" s="35">
        <v>10438.6</v>
      </c>
      <c r="N58" s="35">
        <v>10438.6</v>
      </c>
      <c r="O58" s="32"/>
      <c r="P58" s="33"/>
      <c r="Q58" s="33"/>
    </row>
    <row r="59" spans="1:24" ht="31.5" customHeight="1" x14ac:dyDescent="0.25">
      <c r="A59" s="184"/>
      <c r="B59" s="182"/>
      <c r="C59" s="94" t="s">
        <v>94</v>
      </c>
      <c r="D59" s="8" t="s">
        <v>329</v>
      </c>
      <c r="E59" s="35">
        <v>1360235.0775599999</v>
      </c>
      <c r="F59" s="37">
        <v>550</v>
      </c>
      <c r="G59" s="35">
        <v>1184224.33452</v>
      </c>
      <c r="H59" s="37">
        <v>1620916.43139</v>
      </c>
      <c r="I59" s="35">
        <v>2001877.6655600001</v>
      </c>
      <c r="J59" s="37">
        <v>1417207.6827799999</v>
      </c>
      <c r="K59" s="35">
        <v>3103696.5752800005</v>
      </c>
      <c r="L59" s="37">
        <v>2548770.9221799998</v>
      </c>
      <c r="M59" s="35">
        <v>3421252.25128</v>
      </c>
      <c r="N59" s="35">
        <v>2817339.0936399996</v>
      </c>
      <c r="O59" s="32"/>
      <c r="P59" s="33"/>
      <c r="Q59" s="33"/>
    </row>
    <row r="60" spans="1:24" ht="28.5" customHeight="1" x14ac:dyDescent="0.25">
      <c r="A60" s="184"/>
      <c r="B60" s="146"/>
      <c r="C60" s="95"/>
      <c r="D60" s="8" t="s">
        <v>330</v>
      </c>
      <c r="E60" s="37">
        <v>18370.2</v>
      </c>
      <c r="F60" s="37">
        <v>550</v>
      </c>
      <c r="G60" s="37">
        <v>33394.5</v>
      </c>
      <c r="H60" s="37">
        <v>33394.5</v>
      </c>
      <c r="I60" s="37">
        <v>10527.5</v>
      </c>
      <c r="J60" s="37">
        <v>10527.5</v>
      </c>
      <c r="K60" s="37">
        <v>23581.599999999999</v>
      </c>
      <c r="L60" s="37">
        <v>23581.599999999999</v>
      </c>
      <c r="M60" s="35">
        <v>10438.6</v>
      </c>
      <c r="N60" s="35">
        <v>10438.6</v>
      </c>
      <c r="O60" s="32"/>
      <c r="P60" s="33"/>
      <c r="Q60" s="33"/>
    </row>
    <row r="61" spans="1:24" ht="33.75" customHeight="1" x14ac:dyDescent="0.25">
      <c r="A61" s="184"/>
      <c r="B61" s="145" t="s">
        <v>95</v>
      </c>
      <c r="C61" s="94" t="s">
        <v>93</v>
      </c>
      <c r="D61" s="8" t="s">
        <v>329</v>
      </c>
      <c r="E61" s="37">
        <v>874601.99040000001</v>
      </c>
      <c r="F61" s="37">
        <v>550</v>
      </c>
      <c r="G61" s="37">
        <v>834366.50820000004</v>
      </c>
      <c r="H61" s="37">
        <v>433880.50410000002</v>
      </c>
      <c r="I61" s="35">
        <v>1612471.5164000001</v>
      </c>
      <c r="J61" s="35">
        <v>811499.50820000004</v>
      </c>
      <c r="K61" s="35">
        <v>3227469.6328000003</v>
      </c>
      <c r="L61" s="35">
        <v>1625525.6164000002</v>
      </c>
      <c r="M61" s="35">
        <v>3214326.6328000003</v>
      </c>
      <c r="N61" s="35">
        <v>1612382.6164000002</v>
      </c>
      <c r="O61" s="32"/>
      <c r="P61" s="33"/>
      <c r="Q61" s="33"/>
    </row>
    <row r="62" spans="1:24" ht="33.75" customHeight="1" x14ac:dyDescent="0.25">
      <c r="A62" s="184"/>
      <c r="B62" s="182"/>
      <c r="C62" s="95"/>
      <c r="D62" s="8" t="s">
        <v>330</v>
      </c>
      <c r="E62" s="37">
        <v>18370.2</v>
      </c>
      <c r="F62" s="37">
        <v>550</v>
      </c>
      <c r="G62" s="37">
        <v>33394.5</v>
      </c>
      <c r="H62" s="37">
        <v>33394.5</v>
      </c>
      <c r="I62" s="35">
        <v>10527.5</v>
      </c>
      <c r="J62" s="35">
        <v>10527.5</v>
      </c>
      <c r="K62" s="35">
        <v>23581.599999999999</v>
      </c>
      <c r="L62" s="35">
        <v>23581.599999999999</v>
      </c>
      <c r="M62" s="35">
        <v>10438.6</v>
      </c>
      <c r="N62" s="35">
        <v>10438.6</v>
      </c>
      <c r="O62" s="32"/>
      <c r="P62" s="33"/>
      <c r="Q62" s="33"/>
    </row>
    <row r="63" spans="1:24" ht="33" customHeight="1" x14ac:dyDescent="0.25">
      <c r="A63" s="184"/>
      <c r="B63" s="182"/>
      <c r="C63" s="94" t="s">
        <v>94</v>
      </c>
      <c r="D63" s="8" t="s">
        <v>329</v>
      </c>
      <c r="E63" s="38">
        <v>1273181.0008799999</v>
      </c>
      <c r="F63" s="38">
        <v>550</v>
      </c>
      <c r="G63" s="38">
        <v>681483.59496000002</v>
      </c>
      <c r="H63" s="38">
        <v>347097.20022</v>
      </c>
      <c r="I63" s="35">
        <v>1536046.4003599999</v>
      </c>
      <c r="J63" s="35">
        <v>773286.95017999993</v>
      </c>
      <c r="K63" s="35">
        <v>3074619.4007199998</v>
      </c>
      <c r="L63" s="35">
        <v>1549100.5003599999</v>
      </c>
      <c r="M63" s="35">
        <v>3061476.4007199998</v>
      </c>
      <c r="N63" s="35">
        <v>1535957.5003599999</v>
      </c>
      <c r="O63" s="32"/>
      <c r="P63" s="33"/>
      <c r="Q63" s="33"/>
    </row>
    <row r="64" spans="1:24" ht="33" customHeight="1" x14ac:dyDescent="0.25">
      <c r="A64" s="185"/>
      <c r="B64" s="146"/>
      <c r="C64" s="95"/>
      <c r="D64" s="8" t="s">
        <v>330</v>
      </c>
      <c r="E64" s="37">
        <v>18370.2</v>
      </c>
      <c r="F64" s="37">
        <v>550</v>
      </c>
      <c r="G64" s="37">
        <v>33394.5</v>
      </c>
      <c r="H64" s="37">
        <v>33394.5</v>
      </c>
      <c r="I64" s="35">
        <v>10527.5</v>
      </c>
      <c r="J64" s="35">
        <v>10527.5</v>
      </c>
      <c r="K64" s="35">
        <v>23581.599999999999</v>
      </c>
      <c r="L64" s="35">
        <v>23581.599999999999</v>
      </c>
      <c r="M64" s="35">
        <v>10438.6</v>
      </c>
      <c r="N64" s="35">
        <v>10438.6</v>
      </c>
      <c r="O64" s="32"/>
      <c r="P64" s="33"/>
      <c r="Q64" s="33"/>
    </row>
    <row r="65" spans="1:17" ht="32.25" customHeight="1" x14ac:dyDescent="0.25">
      <c r="A65" s="147">
        <v>750</v>
      </c>
      <c r="B65" s="145" t="s">
        <v>92</v>
      </c>
      <c r="C65" s="94" t="s">
        <v>93</v>
      </c>
      <c r="D65" s="8" t="s">
        <v>329</v>
      </c>
      <c r="E65" s="35">
        <v>1974370.8677999999</v>
      </c>
      <c r="F65" s="35">
        <v>1344176.2110000001</v>
      </c>
      <c r="G65" s="35">
        <v>1008618.0059872</v>
      </c>
      <c r="H65" s="35">
        <v>1774450.37895</v>
      </c>
      <c r="I65" s="35">
        <v>2616013.4558000001</v>
      </c>
      <c r="J65" s="35">
        <v>1724275.5778999999</v>
      </c>
      <c r="K65" s="35">
        <v>3561036.5518</v>
      </c>
      <c r="L65" s="35">
        <v>3575493.3728499999</v>
      </c>
      <c r="M65" s="35">
        <v>5698023.8557000002</v>
      </c>
      <c r="N65" s="35">
        <v>3908541.9548500003</v>
      </c>
      <c r="O65" s="32"/>
      <c r="P65" s="33"/>
      <c r="Q65" s="33"/>
    </row>
    <row r="66" spans="1:17" ht="32.25" customHeight="1" x14ac:dyDescent="0.25">
      <c r="A66" s="147"/>
      <c r="B66" s="182"/>
      <c r="C66" s="95"/>
      <c r="D66" s="8" t="s">
        <v>330</v>
      </c>
      <c r="E66" s="35">
        <v>18370.2</v>
      </c>
      <c r="F66" s="37">
        <v>18370.2</v>
      </c>
      <c r="G66" s="35">
        <v>33394.5</v>
      </c>
      <c r="H66" s="37">
        <v>33394.5</v>
      </c>
      <c r="I66" s="35">
        <v>10527.5</v>
      </c>
      <c r="J66" s="37">
        <v>10527.5</v>
      </c>
      <c r="K66" s="35">
        <v>23581.599999999999</v>
      </c>
      <c r="L66" s="37">
        <v>23581.599999999999</v>
      </c>
      <c r="M66" s="35">
        <v>10438.6</v>
      </c>
      <c r="N66" s="35">
        <v>10438.6</v>
      </c>
      <c r="O66" s="32"/>
      <c r="P66" s="33"/>
      <c r="Q66" s="33"/>
    </row>
    <row r="67" spans="1:17" ht="30" customHeight="1" x14ac:dyDescent="0.25">
      <c r="A67" s="147"/>
      <c r="B67" s="182"/>
      <c r="C67" s="94" t="s">
        <v>94</v>
      </c>
      <c r="D67" s="8" t="s">
        <v>329</v>
      </c>
      <c r="E67" s="35">
        <v>3219878.4759</v>
      </c>
      <c r="F67" s="37">
        <v>1823589.3049499998</v>
      </c>
      <c r="G67" s="35">
        <v>2144699.4962999998</v>
      </c>
      <c r="H67" s="37">
        <v>2085827.280975</v>
      </c>
      <c r="I67" s="35">
        <v>3861521.0638999995</v>
      </c>
      <c r="J67" s="37">
        <v>2347029.3819499998</v>
      </c>
      <c r="K67" s="39">
        <v>5198533.6941999998</v>
      </c>
      <c r="L67" s="37">
        <v>3692910.0974500002</v>
      </c>
      <c r="M67" s="35">
        <v>5516089.3701999998</v>
      </c>
      <c r="N67" s="35">
        <v>3864757.6530999998</v>
      </c>
      <c r="O67" s="32"/>
      <c r="P67" s="33"/>
      <c r="Q67" s="33"/>
    </row>
    <row r="68" spans="1:17" ht="30.75" customHeight="1" x14ac:dyDescent="0.25">
      <c r="A68" s="147"/>
      <c r="B68" s="146"/>
      <c r="C68" s="95"/>
      <c r="D68" s="8" t="s">
        <v>330</v>
      </c>
      <c r="E68" s="35">
        <v>18370.2</v>
      </c>
      <c r="F68" s="37">
        <v>18370.2</v>
      </c>
      <c r="G68" s="35">
        <v>33394.5</v>
      </c>
      <c r="H68" s="37">
        <v>33394.5</v>
      </c>
      <c r="I68" s="35">
        <v>10527.5</v>
      </c>
      <c r="J68" s="37">
        <v>10527.5</v>
      </c>
      <c r="K68" s="35">
        <v>23581.599999999999</v>
      </c>
      <c r="L68" s="37">
        <v>23581.599999999999</v>
      </c>
      <c r="M68" s="35">
        <v>10438.6</v>
      </c>
      <c r="N68" s="35">
        <v>10438.6</v>
      </c>
      <c r="O68" s="32"/>
      <c r="P68" s="33"/>
      <c r="Q68" s="33"/>
    </row>
    <row r="69" spans="1:17" ht="30.75" customHeight="1" x14ac:dyDescent="0.25">
      <c r="A69" s="147"/>
      <c r="B69" s="145" t="s">
        <v>95</v>
      </c>
      <c r="C69" s="94" t="s">
        <v>93</v>
      </c>
      <c r="D69" s="8" t="s">
        <v>329</v>
      </c>
      <c r="E69" s="35">
        <v>2158949.6760000004</v>
      </c>
      <c r="F69" s="35">
        <v>1088659.9380000001</v>
      </c>
      <c r="G69" s="35">
        <v>2035824.5205000001</v>
      </c>
      <c r="H69" s="35">
        <v>1034609.5102500001</v>
      </c>
      <c r="I69" s="35">
        <v>4015387.5410000002</v>
      </c>
      <c r="J69" s="35">
        <v>2012957.5205000001</v>
      </c>
      <c r="K69" s="35">
        <v>8033301.682</v>
      </c>
      <c r="L69" s="35">
        <v>4028441.6410000003</v>
      </c>
      <c r="M69" s="35">
        <v>8020158.682</v>
      </c>
      <c r="N69" s="35">
        <v>4015298.6410000003</v>
      </c>
      <c r="O69" s="32"/>
      <c r="P69" s="33"/>
      <c r="Q69" s="33"/>
    </row>
    <row r="70" spans="1:17" ht="30.75" customHeight="1" x14ac:dyDescent="0.25">
      <c r="A70" s="147"/>
      <c r="B70" s="182"/>
      <c r="C70" s="95"/>
      <c r="D70" s="8" t="s">
        <v>330</v>
      </c>
      <c r="E70" s="35">
        <v>18370.2</v>
      </c>
      <c r="F70" s="37">
        <v>18370.2</v>
      </c>
      <c r="G70" s="35">
        <v>33394.5</v>
      </c>
      <c r="H70" s="37">
        <v>33394.5</v>
      </c>
      <c r="I70" s="35">
        <v>10527.5</v>
      </c>
      <c r="J70" s="37">
        <v>10527.5</v>
      </c>
      <c r="K70" s="35">
        <v>23581.599999999999</v>
      </c>
      <c r="L70" s="37">
        <v>23581.599999999999</v>
      </c>
      <c r="M70" s="35">
        <v>10438.6</v>
      </c>
      <c r="N70" s="35">
        <v>10438.6</v>
      </c>
      <c r="O70" s="32"/>
      <c r="P70" s="33"/>
      <c r="Q70" s="33"/>
    </row>
    <row r="71" spans="1:17" ht="30" customHeight="1" x14ac:dyDescent="0.25">
      <c r="A71" s="147"/>
      <c r="B71" s="182"/>
      <c r="C71" s="94" t="s">
        <v>94</v>
      </c>
      <c r="D71" s="8" t="s">
        <v>329</v>
      </c>
      <c r="E71" s="38">
        <v>3155397.2022000006</v>
      </c>
      <c r="F71" s="38">
        <v>2149939.8297000006</v>
      </c>
      <c r="G71" s="38">
        <v>1653617.2374</v>
      </c>
      <c r="H71" s="38">
        <v>817651.25055</v>
      </c>
      <c r="I71" s="35">
        <v>3824324.7509000003</v>
      </c>
      <c r="J71" s="35">
        <v>1917426.1254500002</v>
      </c>
      <c r="K71" s="35">
        <v>7651176.1017999994</v>
      </c>
      <c r="L71" s="35">
        <v>3837378.8509</v>
      </c>
      <c r="M71" s="35">
        <v>7638033.1018000003</v>
      </c>
      <c r="N71" s="35">
        <v>3824235.8509000004</v>
      </c>
      <c r="O71" s="32"/>
      <c r="P71" s="33"/>
      <c r="Q71" s="33"/>
    </row>
    <row r="72" spans="1:17" ht="33.75" customHeight="1" x14ac:dyDescent="0.25">
      <c r="A72" s="147"/>
      <c r="B72" s="146"/>
      <c r="C72" s="95"/>
      <c r="D72" s="8" t="s">
        <v>330</v>
      </c>
      <c r="E72" s="35">
        <v>18370.2</v>
      </c>
      <c r="F72" s="37">
        <v>18370.2</v>
      </c>
      <c r="G72" s="35">
        <v>33394.5</v>
      </c>
      <c r="H72" s="37">
        <v>33394.5</v>
      </c>
      <c r="I72" s="35">
        <v>10527.5</v>
      </c>
      <c r="J72" s="37">
        <v>10527.5</v>
      </c>
      <c r="K72" s="35">
        <v>23581.599999999999</v>
      </c>
      <c r="L72" s="37">
        <v>23581.599999999999</v>
      </c>
      <c r="M72" s="35">
        <v>10438.6</v>
      </c>
      <c r="N72" s="35">
        <v>10438.6</v>
      </c>
      <c r="O72" s="32"/>
      <c r="P72" s="33"/>
      <c r="Q72" s="33"/>
    </row>
    <row r="73" spans="1:17" ht="31.5" customHeight="1" x14ac:dyDescent="0.25">
      <c r="A73" s="156">
        <v>1000</v>
      </c>
      <c r="B73" s="145" t="s">
        <v>92</v>
      </c>
      <c r="C73" s="94" t="s">
        <v>93</v>
      </c>
      <c r="D73" s="8" t="s">
        <v>329</v>
      </c>
      <c r="E73" s="35">
        <v>2592336.8864000002</v>
      </c>
      <c r="F73" s="35">
        <v>1344176.2110000001</v>
      </c>
      <c r="G73" s="35">
        <v>1779839.5972</v>
      </c>
      <c r="H73" s="35">
        <v>1774450.37895</v>
      </c>
      <c r="I73" s="35">
        <v>3233979.4743999997</v>
      </c>
      <c r="J73" s="35">
        <v>2033258.5872</v>
      </c>
      <c r="K73" s="35">
        <v>4179002.5703999996</v>
      </c>
      <c r="L73" s="35">
        <v>4171987.3398000002</v>
      </c>
      <c r="M73" s="35">
        <v>6891011.7895999998</v>
      </c>
      <c r="N73" s="35">
        <v>4505035.9218000006</v>
      </c>
      <c r="O73" s="32"/>
      <c r="P73" s="33"/>
      <c r="Q73" s="33"/>
    </row>
    <row r="74" spans="1:17" ht="30.75" customHeight="1" x14ac:dyDescent="0.25">
      <c r="A74" s="186"/>
      <c r="B74" s="182"/>
      <c r="C74" s="95"/>
      <c r="D74" s="8" t="s">
        <v>330</v>
      </c>
      <c r="E74" s="35">
        <v>18370.2</v>
      </c>
      <c r="F74" s="37">
        <v>18370.2</v>
      </c>
      <c r="G74" s="35">
        <v>33394.5</v>
      </c>
      <c r="H74" s="37">
        <v>33394.5</v>
      </c>
      <c r="I74" s="35">
        <v>10527.5</v>
      </c>
      <c r="J74" s="37">
        <v>10527.5</v>
      </c>
      <c r="K74" s="35">
        <v>23581.599999999999</v>
      </c>
      <c r="L74" s="37">
        <v>23581.599999999999</v>
      </c>
      <c r="M74" s="35">
        <v>10438.6</v>
      </c>
      <c r="N74" s="35">
        <v>10438.6</v>
      </c>
      <c r="O74" s="32"/>
      <c r="P74" s="33"/>
      <c r="Q74" s="33"/>
    </row>
    <row r="75" spans="1:17" ht="30" customHeight="1" x14ac:dyDescent="0.25">
      <c r="A75" s="186"/>
      <c r="B75" s="182"/>
      <c r="C75" s="94" t="s">
        <v>94</v>
      </c>
      <c r="D75" s="8" t="s">
        <v>329</v>
      </c>
      <c r="E75" s="35">
        <v>4253013.6972000003</v>
      </c>
      <c r="F75" s="37">
        <v>6714905.8894500006</v>
      </c>
      <c r="G75" s="35">
        <v>2678296.8084</v>
      </c>
      <c r="H75" s="37">
        <v>2344111.0862999996</v>
      </c>
      <c r="I75" s="35">
        <v>4894656.2851999998</v>
      </c>
      <c r="J75" s="37">
        <v>2863596.9926</v>
      </c>
      <c r="K75" s="35">
        <v>6362332.0935999993</v>
      </c>
      <c r="L75" s="37">
        <v>4328542.9726</v>
      </c>
      <c r="M75" s="35">
        <v>6679887.7695999993</v>
      </c>
      <c r="N75" s="35">
        <v>4446656.8528000005</v>
      </c>
      <c r="O75" s="32"/>
      <c r="P75" s="33"/>
      <c r="Q75" s="33"/>
    </row>
    <row r="76" spans="1:17" ht="30" customHeight="1" x14ac:dyDescent="0.25">
      <c r="A76" s="186"/>
      <c r="B76" s="146"/>
      <c r="C76" s="95"/>
      <c r="D76" s="8" t="s">
        <v>330</v>
      </c>
      <c r="E76" s="35">
        <v>18370.2</v>
      </c>
      <c r="F76" s="37">
        <v>18370.2</v>
      </c>
      <c r="G76" s="35">
        <v>33394.5</v>
      </c>
      <c r="H76" s="37">
        <v>33394.5</v>
      </c>
      <c r="I76" s="35">
        <v>10527.5</v>
      </c>
      <c r="J76" s="37">
        <v>10527.5</v>
      </c>
      <c r="K76" s="35">
        <v>23581.599999999999</v>
      </c>
      <c r="L76" s="37">
        <v>23581.599999999999</v>
      </c>
      <c r="M76" s="35">
        <v>10438.6</v>
      </c>
      <c r="N76" s="35">
        <v>10438.6</v>
      </c>
      <c r="O76" s="32"/>
      <c r="P76" s="33"/>
      <c r="Q76" s="33"/>
    </row>
    <row r="77" spans="1:17" ht="30.75" customHeight="1" x14ac:dyDescent="0.25">
      <c r="A77" s="186"/>
      <c r="B77" s="145" t="s">
        <v>95</v>
      </c>
      <c r="C77" s="94" t="s">
        <v>93</v>
      </c>
      <c r="D77" s="8" t="s">
        <v>329</v>
      </c>
      <c r="E77" s="35">
        <v>2872476.1680000005</v>
      </c>
      <c r="F77" s="35">
        <v>5747362.0765500003</v>
      </c>
      <c r="G77" s="35">
        <v>2703301.1940000001</v>
      </c>
      <c r="H77" s="35">
        <v>1368347.8470000001</v>
      </c>
      <c r="I77" s="35">
        <v>5350340.8880000003</v>
      </c>
      <c r="J77" s="35">
        <v>2680434.1940000001</v>
      </c>
      <c r="K77" s="35">
        <v>10703208.376</v>
      </c>
      <c r="L77" s="35">
        <v>5363394.9879999999</v>
      </c>
      <c r="M77" s="35">
        <v>10690065.376</v>
      </c>
      <c r="N77" s="35">
        <v>5350251.9879999999</v>
      </c>
      <c r="O77" s="32"/>
      <c r="P77" s="33"/>
      <c r="Q77" s="33"/>
    </row>
    <row r="78" spans="1:17" ht="30" customHeight="1" x14ac:dyDescent="0.25">
      <c r="A78" s="186"/>
      <c r="B78" s="182"/>
      <c r="C78" s="95"/>
      <c r="D78" s="8" t="s">
        <v>330</v>
      </c>
      <c r="E78" s="35">
        <v>18370.2</v>
      </c>
      <c r="F78" s="37">
        <v>18370.2</v>
      </c>
      <c r="G78" s="35">
        <v>33394.5</v>
      </c>
      <c r="H78" s="37">
        <v>33394.5</v>
      </c>
      <c r="I78" s="35">
        <v>10527.5</v>
      </c>
      <c r="J78" s="37">
        <v>10527.5</v>
      </c>
      <c r="K78" s="35">
        <v>23581.599999999999</v>
      </c>
      <c r="L78" s="37">
        <v>23581.599999999999</v>
      </c>
      <c r="M78" s="35">
        <v>10438.6</v>
      </c>
      <c r="N78" s="35">
        <v>10438.6</v>
      </c>
      <c r="O78" s="32"/>
      <c r="P78" s="33"/>
      <c r="Q78" s="33"/>
    </row>
    <row r="79" spans="1:17" ht="29.25" customHeight="1" x14ac:dyDescent="0.25">
      <c r="A79" s="186"/>
      <c r="B79" s="182"/>
      <c r="C79" s="94" t="s">
        <v>94</v>
      </c>
      <c r="D79" s="8" t="s">
        <v>329</v>
      </c>
      <c r="E79" s="38">
        <v>4201072.8695999999</v>
      </c>
      <c r="F79" s="38">
        <v>7747900.7204999998</v>
      </c>
      <c r="G79" s="38">
        <v>2193691.4832000001</v>
      </c>
      <c r="H79" s="38">
        <v>1079070.1674000002</v>
      </c>
      <c r="I79" s="35">
        <v>5095590.5011999998</v>
      </c>
      <c r="J79" s="35">
        <v>2553059.0005999999</v>
      </c>
      <c r="K79" s="35">
        <v>10193707.602399999</v>
      </c>
      <c r="L79" s="35">
        <v>5108644.6011999995</v>
      </c>
      <c r="M79" s="35">
        <v>10180564.602399999</v>
      </c>
      <c r="N79" s="35">
        <v>5095501.6011999995</v>
      </c>
      <c r="O79" s="32"/>
      <c r="P79" s="33"/>
      <c r="Q79" s="33"/>
    </row>
    <row r="80" spans="1:17" ht="26.25" customHeight="1" x14ac:dyDescent="0.25">
      <c r="A80" s="157"/>
      <c r="B80" s="146"/>
      <c r="C80" s="95"/>
      <c r="D80" s="8" t="s">
        <v>330</v>
      </c>
      <c r="E80" s="35">
        <v>18370.2</v>
      </c>
      <c r="F80" s="37">
        <v>18370.2</v>
      </c>
      <c r="G80" s="35">
        <v>33394.5</v>
      </c>
      <c r="H80" s="37">
        <v>33394.5</v>
      </c>
      <c r="I80" s="35">
        <v>10527.5</v>
      </c>
      <c r="J80" s="37">
        <v>10527.5</v>
      </c>
      <c r="K80" s="35">
        <v>23581.599999999999</v>
      </c>
      <c r="L80" s="37">
        <v>23581.599999999999</v>
      </c>
      <c r="M80" s="35">
        <v>10438.6</v>
      </c>
      <c r="N80" s="35">
        <v>10438.6</v>
      </c>
      <c r="O80" s="32"/>
      <c r="P80" s="33"/>
      <c r="Q80" s="33"/>
    </row>
    <row r="81" spans="1:24" ht="30" customHeight="1" x14ac:dyDescent="0.25">
      <c r="A81" s="147">
        <v>1250</v>
      </c>
      <c r="B81" s="147" t="s">
        <v>92</v>
      </c>
      <c r="C81" s="94" t="s">
        <v>93</v>
      </c>
      <c r="D81" s="8" t="s">
        <v>329</v>
      </c>
      <c r="E81" s="35">
        <v>3210302.9050000007</v>
      </c>
      <c r="F81" s="35">
        <v>1344176.2110000001</v>
      </c>
      <c r="G81" s="35">
        <v>2088822.6065</v>
      </c>
      <c r="H81" s="35">
        <v>2083433.3882500001</v>
      </c>
      <c r="I81" s="35">
        <v>3851945.4930000002</v>
      </c>
      <c r="J81" s="35">
        <v>2342241.5965</v>
      </c>
      <c r="K81" s="35">
        <v>4796968.5890000006</v>
      </c>
      <c r="L81" s="35">
        <v>4768481.3067500005</v>
      </c>
      <c r="M81" s="35">
        <v>8083999.7235000003</v>
      </c>
      <c r="N81" s="35">
        <v>5101529.8887499999</v>
      </c>
      <c r="O81" s="32"/>
      <c r="P81" s="33"/>
      <c r="Q81" s="33"/>
    </row>
    <row r="82" spans="1:24" ht="30.75" customHeight="1" x14ac:dyDescent="0.25">
      <c r="A82" s="147"/>
      <c r="B82" s="147"/>
      <c r="C82" s="95"/>
      <c r="D82" s="8" t="s">
        <v>330</v>
      </c>
      <c r="E82" s="35">
        <v>18370.2</v>
      </c>
      <c r="F82" s="37">
        <v>18370.2</v>
      </c>
      <c r="G82" s="35">
        <v>33394.5</v>
      </c>
      <c r="H82" s="37">
        <v>33394.5</v>
      </c>
      <c r="I82" s="35">
        <v>10527.5</v>
      </c>
      <c r="J82" s="37">
        <v>10527.5</v>
      </c>
      <c r="K82" s="35">
        <v>23581.599999999999</v>
      </c>
      <c r="L82" s="37">
        <v>23581.599999999999</v>
      </c>
      <c r="M82" s="35">
        <v>10438.6</v>
      </c>
      <c r="N82" s="35">
        <v>10438.6</v>
      </c>
      <c r="O82" s="32"/>
      <c r="P82" s="33"/>
      <c r="Q82" s="33"/>
    </row>
    <row r="83" spans="1:24" ht="29.25" customHeight="1" x14ac:dyDescent="0.25">
      <c r="A83" s="147"/>
      <c r="B83" s="147"/>
      <c r="C83" s="94" t="s">
        <v>94</v>
      </c>
      <c r="D83" s="8" t="s">
        <v>329</v>
      </c>
      <c r="E83" s="35">
        <v>5286148.9184999997</v>
      </c>
      <c r="F83" s="37">
        <v>1823589.3049499998</v>
      </c>
      <c r="G83" s="35">
        <v>3211894.1205000002</v>
      </c>
      <c r="H83" s="37">
        <v>2602394.8916250002</v>
      </c>
      <c r="I83" s="35">
        <v>5927791.5065000001</v>
      </c>
      <c r="J83" s="37">
        <v>3380164.6032499997</v>
      </c>
      <c r="K83" s="35">
        <v>7526130.4930000007</v>
      </c>
      <c r="L83" s="37">
        <v>4964175.8477499997</v>
      </c>
      <c r="M83" s="35">
        <v>7843686.1689999988</v>
      </c>
      <c r="N83" s="35">
        <v>5028556.0525000002</v>
      </c>
      <c r="O83" s="32"/>
      <c r="P83" s="33"/>
      <c r="Q83" s="33"/>
    </row>
    <row r="84" spans="1:24" ht="30.75" customHeight="1" x14ac:dyDescent="0.25">
      <c r="A84" s="147"/>
      <c r="B84" s="147"/>
      <c r="C84" s="95"/>
      <c r="D84" s="8" t="s">
        <v>330</v>
      </c>
      <c r="E84" s="35">
        <v>18370.2</v>
      </c>
      <c r="F84" s="37">
        <v>18370.2</v>
      </c>
      <c r="G84" s="35">
        <v>33394.5</v>
      </c>
      <c r="H84" s="37">
        <v>33394.5</v>
      </c>
      <c r="I84" s="35">
        <v>10527.5</v>
      </c>
      <c r="J84" s="37">
        <v>10527.5</v>
      </c>
      <c r="K84" s="35">
        <v>23581.599999999999</v>
      </c>
      <c r="L84" s="37">
        <v>23581.599999999999</v>
      </c>
      <c r="M84" s="35">
        <v>10438.6</v>
      </c>
      <c r="N84" s="35">
        <v>10438.6</v>
      </c>
      <c r="O84" s="32"/>
      <c r="P84" s="33"/>
      <c r="Q84" s="33"/>
    </row>
    <row r="85" spans="1:24" ht="30.75" customHeight="1" x14ac:dyDescent="0.25">
      <c r="A85" s="147"/>
      <c r="B85" s="147" t="s">
        <v>95</v>
      </c>
      <c r="C85" s="94" t="s">
        <v>93</v>
      </c>
      <c r="D85" s="8" t="s">
        <v>329</v>
      </c>
      <c r="E85" s="35">
        <v>3586002.66</v>
      </c>
      <c r="F85" s="35">
        <v>1088659.9380000001</v>
      </c>
      <c r="G85" s="35">
        <v>3237282.5328000002</v>
      </c>
      <c r="H85" s="35">
        <v>1702086.1837500001</v>
      </c>
      <c r="I85" s="35">
        <v>6685294.2350000003</v>
      </c>
      <c r="J85" s="35">
        <v>3347910.8675000002</v>
      </c>
      <c r="K85" s="35">
        <v>13373115.07</v>
      </c>
      <c r="L85" s="35">
        <v>6698348.335</v>
      </c>
      <c r="M85" s="35">
        <v>13359972.07</v>
      </c>
      <c r="N85" s="35">
        <v>6685205.335</v>
      </c>
      <c r="O85" s="32"/>
      <c r="P85" s="33"/>
      <c r="Q85" s="33"/>
    </row>
    <row r="86" spans="1:24" ht="31.5" customHeight="1" x14ac:dyDescent="0.25">
      <c r="A86" s="147"/>
      <c r="B86" s="147"/>
      <c r="C86" s="95"/>
      <c r="D86" s="8" t="s">
        <v>330</v>
      </c>
      <c r="E86" s="35">
        <v>18370.2</v>
      </c>
      <c r="F86" s="37">
        <v>18370.2</v>
      </c>
      <c r="G86" s="35">
        <v>33394.5</v>
      </c>
      <c r="H86" s="37">
        <v>33394.5</v>
      </c>
      <c r="I86" s="35">
        <v>10527.5</v>
      </c>
      <c r="J86" s="37">
        <v>10527.5</v>
      </c>
      <c r="K86" s="35">
        <v>23581.599999999999</v>
      </c>
      <c r="L86" s="37">
        <v>23581.599999999999</v>
      </c>
      <c r="M86" s="35">
        <v>10438.6</v>
      </c>
      <c r="N86" s="35">
        <v>10438.6</v>
      </c>
      <c r="O86" s="32"/>
      <c r="P86" s="33"/>
      <c r="Q86" s="33"/>
    </row>
    <row r="87" spans="1:24" ht="29.25" customHeight="1" x14ac:dyDescent="0.25">
      <c r="A87" s="147"/>
      <c r="B87" s="147"/>
      <c r="C87" s="100" t="s">
        <v>94</v>
      </c>
      <c r="D87" s="8" t="s">
        <v>329</v>
      </c>
      <c r="E87" s="38">
        <v>5246748.5369999995</v>
      </c>
      <c r="F87" s="38">
        <v>2149939.8297000006</v>
      </c>
      <c r="G87" s="38">
        <v>2733765.7289999998</v>
      </c>
      <c r="H87" s="38">
        <v>1340489.0842500001</v>
      </c>
      <c r="I87" s="35">
        <v>6366856.2514999993</v>
      </c>
      <c r="J87" s="35">
        <v>3188691.8757499997</v>
      </c>
      <c r="K87" s="35">
        <v>13345122.490000002</v>
      </c>
      <c r="L87" s="35">
        <v>6379910.3514999989</v>
      </c>
      <c r="M87" s="35">
        <v>12723096.102999998</v>
      </c>
      <c r="N87" s="35">
        <v>6366767.3514999989</v>
      </c>
      <c r="O87" s="32"/>
      <c r="P87" s="33"/>
      <c r="Q87" s="33"/>
    </row>
    <row r="88" spans="1:24" ht="30" customHeight="1" x14ac:dyDescent="0.25">
      <c r="A88" s="147"/>
      <c r="B88" s="147"/>
      <c r="C88" s="100"/>
      <c r="D88" s="8" t="s">
        <v>330</v>
      </c>
      <c r="E88" s="30">
        <v>18370.2</v>
      </c>
      <c r="F88" s="31">
        <v>18370.2</v>
      </c>
      <c r="G88" s="30">
        <v>33394.5</v>
      </c>
      <c r="H88" s="31">
        <v>33394.5</v>
      </c>
      <c r="I88" s="30">
        <v>10527.5</v>
      </c>
      <c r="J88" s="31">
        <v>10527.5</v>
      </c>
      <c r="K88" s="30">
        <v>23581.599999999999</v>
      </c>
      <c r="L88" s="31">
        <v>23581.599999999999</v>
      </c>
      <c r="M88" s="30">
        <v>10438.6</v>
      </c>
      <c r="N88" s="30">
        <v>10438.6</v>
      </c>
      <c r="O88" s="34"/>
      <c r="P88" s="33"/>
      <c r="Q88" s="33"/>
    </row>
    <row r="89" spans="1:24" x14ac:dyDescent="0.25">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row>
    <row r="90" spans="1:24" x14ac:dyDescent="0.25">
      <c r="A90" s="136" t="s">
        <v>35</v>
      </c>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1:24" ht="45" customHeight="1" x14ac:dyDescent="0.25">
      <c r="A91" s="136" t="s">
        <v>84</v>
      </c>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sheetData>
  <mergeCells count="104">
    <mergeCell ref="C73:C74"/>
    <mergeCell ref="A65:A72"/>
    <mergeCell ref="B85:B88"/>
    <mergeCell ref="B81:B84"/>
    <mergeCell ref="C81:C82"/>
    <mergeCell ref="B69:B72"/>
    <mergeCell ref="C69:C70"/>
    <mergeCell ref="C75:C76"/>
    <mergeCell ref="C63:C64"/>
    <mergeCell ref="B57:B60"/>
    <mergeCell ref="C57:C58"/>
    <mergeCell ref="B61:B64"/>
    <mergeCell ref="C61:C62"/>
    <mergeCell ref="U90:X90"/>
    <mergeCell ref="A90:T90"/>
    <mergeCell ref="A81:A88"/>
    <mergeCell ref="A91:T91"/>
    <mergeCell ref="A57:A64"/>
    <mergeCell ref="B65:B68"/>
    <mergeCell ref="C67:C68"/>
    <mergeCell ref="C65:C66"/>
    <mergeCell ref="B77:B80"/>
    <mergeCell ref="C85:C86"/>
    <mergeCell ref="C87:C88"/>
    <mergeCell ref="C79:C80"/>
    <mergeCell ref="U91:X91"/>
    <mergeCell ref="C71:C72"/>
    <mergeCell ref="C83:C84"/>
    <mergeCell ref="A89:X89"/>
    <mergeCell ref="A73:A80"/>
    <mergeCell ref="B73:B76"/>
    <mergeCell ref="C77:C78"/>
    <mergeCell ref="K54:L54"/>
    <mergeCell ref="C59:C60"/>
    <mergeCell ref="C56:D56"/>
    <mergeCell ref="I54:J54"/>
    <mergeCell ref="A55:D55"/>
    <mergeCell ref="E56:N56"/>
    <mergeCell ref="A51:X51"/>
    <mergeCell ref="U46:W46"/>
    <mergeCell ref="U45:W45"/>
    <mergeCell ref="A52:T52"/>
    <mergeCell ref="A50:T50"/>
    <mergeCell ref="U47:W47"/>
    <mergeCell ref="U50:W50"/>
    <mergeCell ref="E54:F54"/>
    <mergeCell ref="G54:H54"/>
    <mergeCell ref="M54:N54"/>
    <mergeCell ref="U44:W44"/>
    <mergeCell ref="A46:T46"/>
    <mergeCell ref="A47:T47"/>
    <mergeCell ref="U52:X52"/>
    <mergeCell ref="B38:D38"/>
    <mergeCell ref="B39:D39"/>
    <mergeCell ref="B40:D40"/>
    <mergeCell ref="A44:T44"/>
    <mergeCell ref="A43:T43"/>
    <mergeCell ref="A45:T45"/>
    <mergeCell ref="B28:D28"/>
    <mergeCell ref="B37:D37"/>
    <mergeCell ref="B35:D35"/>
    <mergeCell ref="B31:D31"/>
    <mergeCell ref="B30:D30"/>
    <mergeCell ref="B32:D32"/>
    <mergeCell ref="B33:D33"/>
    <mergeCell ref="B36:D36"/>
    <mergeCell ref="B29:D29"/>
    <mergeCell ref="B34:D34"/>
    <mergeCell ref="U22:W22"/>
    <mergeCell ref="U20:W20"/>
    <mergeCell ref="B27:D27"/>
    <mergeCell ref="U15:W15"/>
    <mergeCell ref="A17:T17"/>
    <mergeCell ref="A18:T18"/>
    <mergeCell ref="A16:T16"/>
    <mergeCell ref="A20:T20"/>
    <mergeCell ref="A22:T22"/>
    <mergeCell ref="N25:P25"/>
    <mergeCell ref="A24:A26"/>
    <mergeCell ref="K25:M25"/>
    <mergeCell ref="T24:T26"/>
    <mergeCell ref="H25:J25"/>
    <mergeCell ref="E24:S24"/>
    <mergeCell ref="B24:D26"/>
    <mergeCell ref="E25:G25"/>
    <mergeCell ref="Q25:S25"/>
    <mergeCell ref="A1:T1"/>
    <mergeCell ref="A3:T3"/>
    <mergeCell ref="A15:T15"/>
    <mergeCell ref="F4:F6"/>
    <mergeCell ref="G4:G6"/>
    <mergeCell ref="H4:H6"/>
    <mergeCell ref="I4:I6"/>
    <mergeCell ref="J4:J6"/>
    <mergeCell ref="C10:D10"/>
    <mergeCell ref="C11:D11"/>
    <mergeCell ref="C12:D12"/>
    <mergeCell ref="C13:D13"/>
    <mergeCell ref="B4:B6"/>
    <mergeCell ref="E4:E6"/>
    <mergeCell ref="C8:D8"/>
    <mergeCell ref="C9:D9"/>
    <mergeCell ref="C4:D6"/>
    <mergeCell ref="C7:D7"/>
  </mergeCells>
  <phoneticPr fontId="6" type="noConversion"/>
  <pageMargins left="0.7" right="0.7" top="0.75" bottom="0.75" header="0.3" footer="0.3"/>
  <pageSetup paperSize="9" scale="44"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Normal="100" workbookViewId="0">
      <selection activeCell="D11" sqref="D11"/>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1" x14ac:dyDescent="0.25">
      <c r="A1" s="93" t="s">
        <v>96</v>
      </c>
      <c r="B1" s="93"/>
      <c r="C1" s="93"/>
      <c r="D1" s="93"/>
      <c r="E1" s="93"/>
      <c r="F1" s="93"/>
      <c r="G1" s="93"/>
      <c r="H1" s="93"/>
      <c r="I1" s="93"/>
      <c r="J1" s="93"/>
      <c r="K1" s="93"/>
      <c r="L1" s="93"/>
      <c r="M1" s="93"/>
      <c r="N1" s="93"/>
      <c r="O1" s="93"/>
      <c r="P1" s="93"/>
      <c r="Q1" s="93"/>
      <c r="R1" s="93"/>
      <c r="S1" s="93"/>
      <c r="T1" s="93"/>
      <c r="U1" s="93"/>
    </row>
    <row r="3" spans="1:21" ht="45" customHeight="1" x14ac:dyDescent="0.25">
      <c r="A3" s="136" t="s">
        <v>97</v>
      </c>
      <c r="B3" s="136"/>
      <c r="C3" s="136"/>
      <c r="D3" s="136"/>
      <c r="E3" s="136"/>
      <c r="F3" s="136"/>
      <c r="G3" s="136"/>
      <c r="H3" s="136"/>
      <c r="I3" s="136"/>
      <c r="J3" s="136"/>
      <c r="K3" s="136"/>
      <c r="L3" s="136"/>
      <c r="M3" s="136"/>
      <c r="N3" s="136"/>
      <c r="O3" s="136"/>
      <c r="P3" s="136"/>
      <c r="Q3" s="136"/>
      <c r="R3" s="136"/>
      <c r="S3" s="136"/>
      <c r="T3" s="136"/>
      <c r="U3" s="3"/>
    </row>
    <row r="5" spans="1:21" ht="15" customHeight="1" x14ac:dyDescent="0.25">
      <c r="A5" s="158" t="s">
        <v>4</v>
      </c>
      <c r="B5" s="158" t="s">
        <v>98</v>
      </c>
      <c r="C5" s="158"/>
      <c r="D5" s="158" t="s">
        <v>99</v>
      </c>
      <c r="E5" s="158"/>
      <c r="F5" s="158"/>
      <c r="G5" s="158"/>
      <c r="H5" s="158"/>
      <c r="I5" s="158"/>
      <c r="J5" s="158"/>
      <c r="K5" s="158"/>
      <c r="L5" s="158"/>
      <c r="M5" s="158"/>
      <c r="N5" s="158"/>
      <c r="O5" s="158"/>
      <c r="P5" s="158"/>
      <c r="Q5" s="158"/>
      <c r="R5" s="158"/>
      <c r="S5" s="2"/>
      <c r="T5" s="2"/>
      <c r="U5" s="2"/>
    </row>
    <row r="6" spans="1:21" ht="47.25" customHeight="1" x14ac:dyDescent="0.25">
      <c r="A6" s="158"/>
      <c r="B6" s="158"/>
      <c r="C6" s="158"/>
      <c r="D6" s="158" t="s">
        <v>100</v>
      </c>
      <c r="E6" s="158"/>
      <c r="F6" s="158"/>
      <c r="G6" s="158" t="s">
        <v>101</v>
      </c>
      <c r="H6" s="158"/>
      <c r="I6" s="158"/>
      <c r="J6" s="158" t="s">
        <v>102</v>
      </c>
      <c r="K6" s="158"/>
      <c r="L6" s="158"/>
      <c r="M6" s="158" t="s">
        <v>103</v>
      </c>
      <c r="N6" s="158"/>
      <c r="O6" s="158"/>
      <c r="P6" s="158" t="s">
        <v>104</v>
      </c>
      <c r="Q6" s="158"/>
      <c r="R6" s="158"/>
      <c r="S6" s="2"/>
      <c r="T6" s="2"/>
      <c r="U6" s="2"/>
    </row>
    <row r="7" spans="1:21" ht="63.75" customHeight="1" x14ac:dyDescent="0.25">
      <c r="A7" s="158"/>
      <c r="B7" s="158"/>
      <c r="C7" s="158"/>
      <c r="D7" s="13" t="s">
        <v>7</v>
      </c>
      <c r="E7" s="13" t="s">
        <v>8</v>
      </c>
      <c r="F7" s="13" t="s">
        <v>66</v>
      </c>
      <c r="G7" s="13" t="s">
        <v>7</v>
      </c>
      <c r="H7" s="13" t="s">
        <v>8</v>
      </c>
      <c r="I7" s="13" t="s">
        <v>66</v>
      </c>
      <c r="J7" s="13" t="s">
        <v>7</v>
      </c>
      <c r="K7" s="13" t="s">
        <v>8</v>
      </c>
      <c r="L7" s="13" t="s">
        <v>66</v>
      </c>
      <c r="M7" s="13" t="s">
        <v>7</v>
      </c>
      <c r="N7" s="13" t="s">
        <v>8</v>
      </c>
      <c r="O7" s="13" t="s">
        <v>66</v>
      </c>
      <c r="P7" s="13" t="s">
        <v>7</v>
      </c>
      <c r="Q7" s="13" t="s">
        <v>8</v>
      </c>
      <c r="R7" s="13" t="s">
        <v>66</v>
      </c>
      <c r="S7" s="2"/>
      <c r="T7" s="2"/>
      <c r="U7" s="2"/>
    </row>
    <row r="8" spans="1:21" x14ac:dyDescent="0.25">
      <c r="A8" s="14">
        <v>1</v>
      </c>
      <c r="B8" s="147">
        <v>2</v>
      </c>
      <c r="C8" s="147"/>
      <c r="D8" s="14">
        <v>3</v>
      </c>
      <c r="E8" s="14">
        <v>4</v>
      </c>
      <c r="F8" s="14">
        <v>5</v>
      </c>
      <c r="G8" s="14">
        <v>6</v>
      </c>
      <c r="H8" s="14">
        <v>7</v>
      </c>
      <c r="I8" s="14">
        <v>8</v>
      </c>
      <c r="J8" s="14">
        <v>9</v>
      </c>
      <c r="K8" s="14">
        <v>10</v>
      </c>
      <c r="L8" s="14">
        <v>11</v>
      </c>
      <c r="M8" s="14">
        <v>12</v>
      </c>
      <c r="N8" s="14">
        <v>13</v>
      </c>
      <c r="O8" s="14">
        <v>14</v>
      </c>
      <c r="P8" s="14">
        <v>15</v>
      </c>
      <c r="Q8" s="14">
        <v>16</v>
      </c>
      <c r="R8" s="14">
        <v>17</v>
      </c>
    </row>
    <row r="9" spans="1:21" x14ac:dyDescent="0.25">
      <c r="A9" s="22">
        <v>1</v>
      </c>
      <c r="B9" s="149" t="s">
        <v>105</v>
      </c>
      <c r="C9" s="149"/>
      <c r="D9" s="11">
        <f>D10+D11+D12+D13+D14</f>
        <v>337</v>
      </c>
      <c r="E9" s="11">
        <f t="shared" ref="E9:R9" si="0">E10+E11+E12+E13+E14</f>
        <v>423</v>
      </c>
      <c r="F9" s="66">
        <f>E9/D9*100</f>
        <v>125.51928783382789</v>
      </c>
      <c r="G9" s="11">
        <f t="shared" si="0"/>
        <v>0</v>
      </c>
      <c r="H9" s="11">
        <f t="shared" si="0"/>
        <v>0</v>
      </c>
      <c r="I9" s="11">
        <f t="shared" si="0"/>
        <v>0</v>
      </c>
      <c r="J9" s="11">
        <f t="shared" si="0"/>
        <v>1</v>
      </c>
      <c r="K9" s="11">
        <f t="shared" si="0"/>
        <v>1</v>
      </c>
      <c r="L9" s="11">
        <f t="shared" si="0"/>
        <v>0</v>
      </c>
      <c r="M9" s="11">
        <f t="shared" si="0"/>
        <v>3</v>
      </c>
      <c r="N9" s="11">
        <f t="shared" si="0"/>
        <v>0</v>
      </c>
      <c r="O9" s="11">
        <f t="shared" si="0"/>
        <v>-100</v>
      </c>
      <c r="P9" s="11">
        <f t="shared" si="0"/>
        <v>0</v>
      </c>
      <c r="Q9" s="11">
        <f t="shared" si="0"/>
        <v>0</v>
      </c>
      <c r="R9" s="11">
        <f t="shared" si="0"/>
        <v>0</v>
      </c>
    </row>
    <row r="10" spans="1:21" ht="33" customHeight="1" x14ac:dyDescent="0.25">
      <c r="A10" s="22" t="s">
        <v>290</v>
      </c>
      <c r="B10" s="149" t="s">
        <v>106</v>
      </c>
      <c r="C10" s="149"/>
      <c r="D10" s="11">
        <v>122</v>
      </c>
      <c r="E10" s="11">
        <v>93</v>
      </c>
      <c r="F10" s="66">
        <f>E10/D10*100</f>
        <v>76.229508196721312</v>
      </c>
      <c r="G10" s="11">
        <f t="shared" ref="G10:R10" si="1">G17+G27</f>
        <v>0</v>
      </c>
      <c r="H10" s="11">
        <f t="shared" si="1"/>
        <v>0</v>
      </c>
      <c r="I10" s="11">
        <f t="shared" si="1"/>
        <v>0</v>
      </c>
      <c r="J10" s="11">
        <f t="shared" si="1"/>
        <v>0</v>
      </c>
      <c r="K10" s="11">
        <f t="shared" si="1"/>
        <v>0</v>
      </c>
      <c r="L10" s="11">
        <f t="shared" si="1"/>
        <v>0</v>
      </c>
      <c r="M10" s="11">
        <f t="shared" si="1"/>
        <v>0</v>
      </c>
      <c r="N10" s="91">
        <f t="shared" si="1"/>
        <v>0</v>
      </c>
      <c r="O10" s="11">
        <f t="shared" si="1"/>
        <v>0</v>
      </c>
      <c r="P10" s="11">
        <f t="shared" si="1"/>
        <v>0</v>
      </c>
      <c r="Q10" s="11">
        <f t="shared" si="1"/>
        <v>0</v>
      </c>
      <c r="R10" s="11">
        <f t="shared" si="1"/>
        <v>0</v>
      </c>
    </row>
    <row r="11" spans="1:21" ht="32.25" customHeight="1" x14ac:dyDescent="0.25">
      <c r="A11" s="22" t="s">
        <v>291</v>
      </c>
      <c r="B11" s="149" t="s">
        <v>107</v>
      </c>
      <c r="C11" s="149"/>
      <c r="D11" s="11">
        <f>D20+D26</f>
        <v>61</v>
      </c>
      <c r="E11" s="91">
        <f t="shared" ref="E11:R11" si="2">E20+E26</f>
        <v>107</v>
      </c>
      <c r="F11" s="66">
        <f>E11/D11*100</f>
        <v>175.40983606557376</v>
      </c>
      <c r="G11" s="11">
        <f t="shared" si="2"/>
        <v>0</v>
      </c>
      <c r="H11" s="11">
        <f t="shared" si="2"/>
        <v>0</v>
      </c>
      <c r="I11" s="11">
        <f t="shared" si="2"/>
        <v>0</v>
      </c>
      <c r="J11" s="11">
        <f t="shared" si="2"/>
        <v>1</v>
      </c>
      <c r="K11" s="91">
        <f t="shared" si="2"/>
        <v>1</v>
      </c>
      <c r="L11" s="11">
        <f t="shared" si="2"/>
        <v>0</v>
      </c>
      <c r="M11" s="11">
        <f t="shared" si="2"/>
        <v>3</v>
      </c>
      <c r="N11" s="91">
        <f t="shared" si="2"/>
        <v>0</v>
      </c>
      <c r="O11" s="11">
        <f t="shared" si="2"/>
        <v>-100</v>
      </c>
      <c r="P11" s="11">
        <f t="shared" si="2"/>
        <v>0</v>
      </c>
      <c r="Q11" s="11">
        <f t="shared" si="2"/>
        <v>0</v>
      </c>
      <c r="R11" s="11">
        <f t="shared" si="2"/>
        <v>0</v>
      </c>
    </row>
    <row r="12" spans="1:21" ht="20.25" customHeight="1" x14ac:dyDescent="0.25">
      <c r="A12" s="22" t="s">
        <v>299</v>
      </c>
      <c r="B12" s="149" t="s">
        <v>108</v>
      </c>
      <c r="C12" s="149"/>
      <c r="D12" s="11">
        <v>154</v>
      </c>
      <c r="E12" s="91">
        <v>223</v>
      </c>
      <c r="F12" s="66">
        <f>E12/D12*100</f>
        <v>144.80519480519482</v>
      </c>
      <c r="G12" s="11">
        <f t="shared" ref="G12:R12" si="3">G21+G28</f>
        <v>0</v>
      </c>
      <c r="H12" s="11">
        <f t="shared" si="3"/>
        <v>0</v>
      </c>
      <c r="I12" s="11">
        <f t="shared" si="3"/>
        <v>0</v>
      </c>
      <c r="J12" s="11">
        <f t="shared" si="3"/>
        <v>0</v>
      </c>
      <c r="K12" s="11">
        <f t="shared" si="3"/>
        <v>0</v>
      </c>
      <c r="L12" s="11">
        <f t="shared" si="3"/>
        <v>0</v>
      </c>
      <c r="M12" s="11">
        <f t="shared" si="3"/>
        <v>0</v>
      </c>
      <c r="N12" s="11">
        <f t="shared" si="3"/>
        <v>0</v>
      </c>
      <c r="O12" s="11">
        <f t="shared" si="3"/>
        <v>0</v>
      </c>
      <c r="P12" s="11">
        <f t="shared" si="3"/>
        <v>0</v>
      </c>
      <c r="Q12" s="11">
        <f t="shared" si="3"/>
        <v>0</v>
      </c>
      <c r="R12" s="11">
        <f t="shared" si="3"/>
        <v>0</v>
      </c>
    </row>
    <row r="13" spans="1:21" x14ac:dyDescent="0.25">
      <c r="A13" s="22" t="s">
        <v>300</v>
      </c>
      <c r="B13" s="149" t="s">
        <v>109</v>
      </c>
      <c r="C13" s="149"/>
      <c r="D13" s="11">
        <f>D22</f>
        <v>0</v>
      </c>
      <c r="E13" s="11">
        <f t="shared" ref="E13:R13" si="4">E22</f>
        <v>0</v>
      </c>
      <c r="F13" s="11">
        <f t="shared" si="4"/>
        <v>0</v>
      </c>
      <c r="G13" s="11">
        <f t="shared" si="4"/>
        <v>0</v>
      </c>
      <c r="H13" s="11">
        <f t="shared" si="4"/>
        <v>0</v>
      </c>
      <c r="I13" s="11">
        <f t="shared" si="4"/>
        <v>0</v>
      </c>
      <c r="J13" s="11">
        <f t="shared" si="4"/>
        <v>0</v>
      </c>
      <c r="K13" s="11">
        <f t="shared" si="4"/>
        <v>0</v>
      </c>
      <c r="L13" s="11">
        <f t="shared" si="4"/>
        <v>0</v>
      </c>
      <c r="M13" s="11">
        <f t="shared" si="4"/>
        <v>0</v>
      </c>
      <c r="N13" s="11">
        <f t="shared" si="4"/>
        <v>0</v>
      </c>
      <c r="O13" s="11">
        <f t="shared" si="4"/>
        <v>0</v>
      </c>
      <c r="P13" s="11">
        <f t="shared" si="4"/>
        <v>0</v>
      </c>
      <c r="Q13" s="11">
        <f t="shared" si="4"/>
        <v>0</v>
      </c>
      <c r="R13" s="11">
        <f t="shared" si="4"/>
        <v>0</v>
      </c>
    </row>
    <row r="14" spans="1:21" x14ac:dyDescent="0.25">
      <c r="A14" s="22" t="s">
        <v>313</v>
      </c>
      <c r="B14" s="149" t="s">
        <v>110</v>
      </c>
      <c r="C14" s="149"/>
      <c r="D14" s="11">
        <f>D23</f>
        <v>0</v>
      </c>
      <c r="E14" s="11">
        <f t="shared" ref="E14:R14" si="5">E23</f>
        <v>0</v>
      </c>
      <c r="F14" s="11">
        <f t="shared" si="5"/>
        <v>0</v>
      </c>
      <c r="G14" s="11">
        <f t="shared" si="5"/>
        <v>0</v>
      </c>
      <c r="H14" s="11">
        <f t="shared" si="5"/>
        <v>0</v>
      </c>
      <c r="I14" s="11">
        <f t="shared" si="5"/>
        <v>0</v>
      </c>
      <c r="J14" s="11">
        <f t="shared" si="5"/>
        <v>0</v>
      </c>
      <c r="K14" s="11">
        <f t="shared" si="5"/>
        <v>0</v>
      </c>
      <c r="L14" s="11">
        <f t="shared" si="5"/>
        <v>0</v>
      </c>
      <c r="M14" s="11">
        <f t="shared" si="5"/>
        <v>0</v>
      </c>
      <c r="N14" s="11">
        <f t="shared" si="5"/>
        <v>0</v>
      </c>
      <c r="O14" s="11">
        <f t="shared" si="5"/>
        <v>0</v>
      </c>
      <c r="P14" s="11">
        <f t="shared" si="5"/>
        <v>0</v>
      </c>
      <c r="Q14" s="11">
        <f t="shared" si="5"/>
        <v>0</v>
      </c>
      <c r="R14" s="11">
        <f t="shared" si="5"/>
        <v>0</v>
      </c>
    </row>
    <row r="15" spans="1:21" x14ac:dyDescent="0.25">
      <c r="A15" s="22" t="s">
        <v>314</v>
      </c>
      <c r="B15" s="149" t="s">
        <v>111</v>
      </c>
      <c r="C15" s="149"/>
      <c r="D15" s="11"/>
      <c r="E15" s="11"/>
      <c r="F15" s="11"/>
      <c r="G15" s="11"/>
      <c r="H15" s="11"/>
      <c r="I15" s="11"/>
      <c r="J15" s="11"/>
      <c r="K15" s="11"/>
      <c r="L15" s="11"/>
      <c r="M15" s="11"/>
      <c r="N15" s="11"/>
      <c r="O15" s="11"/>
      <c r="P15" s="11"/>
      <c r="Q15" s="11"/>
      <c r="R15" s="11"/>
    </row>
    <row r="16" spans="1:21" x14ac:dyDescent="0.25">
      <c r="A16" s="22">
        <v>2</v>
      </c>
      <c r="B16" s="149" t="s">
        <v>112</v>
      </c>
      <c r="C16" s="149"/>
      <c r="D16" s="11"/>
      <c r="E16" s="11"/>
      <c r="F16" s="11"/>
      <c r="G16" s="11"/>
      <c r="H16" s="11"/>
      <c r="I16" s="11"/>
      <c r="J16" s="11"/>
      <c r="K16" s="11"/>
      <c r="L16" s="11"/>
      <c r="M16" s="11"/>
      <c r="N16" s="11"/>
      <c r="O16" s="11"/>
      <c r="P16" s="11"/>
      <c r="Q16" s="11"/>
      <c r="R16" s="11"/>
    </row>
    <row r="17" spans="1:21" ht="28.5" customHeight="1" x14ac:dyDescent="0.25">
      <c r="A17" s="22" t="s">
        <v>293</v>
      </c>
      <c r="B17" s="149" t="s">
        <v>113</v>
      </c>
      <c r="C17" s="149"/>
      <c r="D17" s="11">
        <v>0</v>
      </c>
      <c r="E17" s="11">
        <v>0</v>
      </c>
      <c r="F17" s="11">
        <v>0</v>
      </c>
      <c r="G17" s="11">
        <v>0</v>
      </c>
      <c r="H17" s="11">
        <v>0</v>
      </c>
      <c r="I17" s="11">
        <v>0</v>
      </c>
      <c r="J17" s="11">
        <v>0</v>
      </c>
      <c r="K17" s="11">
        <v>0</v>
      </c>
      <c r="L17" s="11">
        <v>0</v>
      </c>
      <c r="M17" s="11">
        <v>0</v>
      </c>
      <c r="N17" s="11">
        <v>0</v>
      </c>
      <c r="O17" s="11">
        <v>0</v>
      </c>
      <c r="P17" s="11">
        <v>0</v>
      </c>
      <c r="Q17" s="11">
        <v>0</v>
      </c>
      <c r="R17" s="11">
        <v>0</v>
      </c>
    </row>
    <row r="18" spans="1:21" ht="28.5" customHeight="1" x14ac:dyDescent="0.25">
      <c r="A18" s="22" t="s">
        <v>294</v>
      </c>
      <c r="B18" s="149" t="s">
        <v>114</v>
      </c>
      <c r="C18" s="149"/>
      <c r="D18" s="11">
        <v>0</v>
      </c>
      <c r="E18" s="11">
        <f>Q18</f>
        <v>8</v>
      </c>
      <c r="F18" s="11">
        <v>0</v>
      </c>
      <c r="G18" s="11">
        <v>0</v>
      </c>
      <c r="H18" s="11">
        <v>0</v>
      </c>
      <c r="I18" s="11">
        <v>0</v>
      </c>
      <c r="J18" s="11">
        <v>0</v>
      </c>
      <c r="K18" s="11">
        <v>0</v>
      </c>
      <c r="L18" s="11">
        <v>0</v>
      </c>
      <c r="M18" s="11">
        <v>0</v>
      </c>
      <c r="N18" s="11">
        <v>0</v>
      </c>
      <c r="O18" s="11">
        <v>0</v>
      </c>
      <c r="P18" s="11">
        <v>0</v>
      </c>
      <c r="Q18" s="11">
        <v>8</v>
      </c>
      <c r="R18" s="11">
        <v>0</v>
      </c>
    </row>
    <row r="19" spans="1:21" ht="15" customHeight="1" x14ac:dyDescent="0.25">
      <c r="A19" s="22" t="s">
        <v>295</v>
      </c>
      <c r="B19" s="149" t="s">
        <v>115</v>
      </c>
      <c r="C19" s="149"/>
      <c r="D19" s="11">
        <v>0</v>
      </c>
      <c r="E19" s="11">
        <f>Q19</f>
        <v>2</v>
      </c>
      <c r="F19" s="11">
        <v>0</v>
      </c>
      <c r="G19" s="11">
        <v>0</v>
      </c>
      <c r="H19" s="11">
        <v>0</v>
      </c>
      <c r="I19" s="11">
        <v>0</v>
      </c>
      <c r="J19" s="11">
        <v>0</v>
      </c>
      <c r="K19" s="11">
        <v>0</v>
      </c>
      <c r="L19" s="11">
        <v>0</v>
      </c>
      <c r="M19" s="11">
        <v>0</v>
      </c>
      <c r="N19" s="11">
        <v>0</v>
      </c>
      <c r="O19" s="11">
        <v>0</v>
      </c>
      <c r="P19" s="11">
        <v>0</v>
      </c>
      <c r="Q19" s="11">
        <v>2</v>
      </c>
      <c r="R19" s="12"/>
    </row>
    <row r="20" spans="1:21" ht="32.25" customHeight="1" x14ac:dyDescent="0.25">
      <c r="A20" s="22" t="s">
        <v>296</v>
      </c>
      <c r="B20" s="149" t="s">
        <v>107</v>
      </c>
      <c r="C20" s="149"/>
      <c r="D20" s="11">
        <v>0</v>
      </c>
      <c r="E20" s="11">
        <v>0</v>
      </c>
      <c r="F20" s="11">
        <v>0</v>
      </c>
      <c r="G20" s="11">
        <v>0</v>
      </c>
      <c r="H20" s="11">
        <v>0</v>
      </c>
      <c r="I20" s="11">
        <v>0</v>
      </c>
      <c r="J20" s="11">
        <v>0</v>
      </c>
      <c r="K20" s="11">
        <v>0</v>
      </c>
      <c r="L20" s="11">
        <v>0</v>
      </c>
      <c r="M20" s="11">
        <v>0</v>
      </c>
      <c r="N20" s="11">
        <v>0</v>
      </c>
      <c r="O20" s="11">
        <v>0</v>
      </c>
      <c r="P20" s="11">
        <v>0</v>
      </c>
      <c r="Q20" s="11">
        <v>0</v>
      </c>
      <c r="R20" s="11">
        <v>0</v>
      </c>
    </row>
    <row r="21" spans="1:21" ht="18.75" customHeight="1" x14ac:dyDescent="0.25">
      <c r="A21" s="22" t="s">
        <v>315</v>
      </c>
      <c r="B21" s="149" t="s">
        <v>108</v>
      </c>
      <c r="C21" s="149"/>
      <c r="D21" s="11">
        <v>0</v>
      </c>
      <c r="E21" s="11">
        <v>0</v>
      </c>
      <c r="F21" s="11">
        <v>0</v>
      </c>
      <c r="G21" s="11">
        <v>0</v>
      </c>
      <c r="H21" s="11">
        <v>0</v>
      </c>
      <c r="I21" s="11">
        <v>0</v>
      </c>
      <c r="J21" s="11">
        <v>0</v>
      </c>
      <c r="K21" s="11">
        <v>0</v>
      </c>
      <c r="L21" s="11">
        <v>0</v>
      </c>
      <c r="M21" s="11">
        <v>0</v>
      </c>
      <c r="N21" s="11">
        <v>0</v>
      </c>
      <c r="O21" s="11">
        <v>0</v>
      </c>
      <c r="P21" s="11">
        <v>0</v>
      </c>
      <c r="Q21" s="11">
        <v>0</v>
      </c>
      <c r="R21" s="11">
        <v>0</v>
      </c>
    </row>
    <row r="22" spans="1:21" x14ac:dyDescent="0.25">
      <c r="A22" s="22" t="s">
        <v>316</v>
      </c>
      <c r="B22" s="149" t="s">
        <v>109</v>
      </c>
      <c r="C22" s="149"/>
      <c r="D22" s="11">
        <v>0</v>
      </c>
      <c r="E22" s="11">
        <v>0</v>
      </c>
      <c r="F22" s="11">
        <v>0</v>
      </c>
      <c r="G22" s="11">
        <v>0</v>
      </c>
      <c r="H22" s="11">
        <v>0</v>
      </c>
      <c r="I22" s="11">
        <v>0</v>
      </c>
      <c r="J22" s="11">
        <v>0</v>
      </c>
      <c r="K22" s="11">
        <v>0</v>
      </c>
      <c r="L22" s="11">
        <v>0</v>
      </c>
      <c r="M22" s="11">
        <v>0</v>
      </c>
      <c r="N22" s="11">
        <v>0</v>
      </c>
      <c r="O22" s="11">
        <v>0</v>
      </c>
      <c r="P22" s="11">
        <v>0</v>
      </c>
      <c r="Q22" s="11">
        <v>0</v>
      </c>
      <c r="R22" s="11">
        <v>0</v>
      </c>
    </row>
    <row r="23" spans="1:21" x14ac:dyDescent="0.25">
      <c r="A23" s="22" t="s">
        <v>317</v>
      </c>
      <c r="B23" s="149" t="s">
        <v>116</v>
      </c>
      <c r="C23" s="149"/>
      <c r="D23" s="11">
        <v>0</v>
      </c>
      <c r="E23" s="11">
        <v>0</v>
      </c>
      <c r="F23" s="11">
        <v>0</v>
      </c>
      <c r="G23" s="11">
        <v>0</v>
      </c>
      <c r="H23" s="11">
        <v>0</v>
      </c>
      <c r="I23" s="11">
        <v>0</v>
      </c>
      <c r="J23" s="11">
        <v>0</v>
      </c>
      <c r="K23" s="11">
        <v>0</v>
      </c>
      <c r="L23" s="11">
        <v>0</v>
      </c>
      <c r="M23" s="11">
        <v>0</v>
      </c>
      <c r="N23" s="11">
        <v>0</v>
      </c>
      <c r="O23" s="11">
        <v>0</v>
      </c>
      <c r="P23" s="11">
        <v>0</v>
      </c>
      <c r="Q23" s="11">
        <v>0</v>
      </c>
      <c r="R23" s="11">
        <v>0</v>
      </c>
    </row>
    <row r="24" spans="1:21" x14ac:dyDescent="0.25">
      <c r="A24" s="22" t="s">
        <v>318</v>
      </c>
      <c r="B24" s="149" t="s">
        <v>111</v>
      </c>
      <c r="C24" s="149"/>
      <c r="D24" s="11">
        <v>0</v>
      </c>
      <c r="E24" s="11">
        <v>0</v>
      </c>
      <c r="F24" s="11">
        <v>0</v>
      </c>
      <c r="G24" s="11">
        <v>0</v>
      </c>
      <c r="H24" s="11">
        <v>0</v>
      </c>
      <c r="I24" s="11">
        <v>0</v>
      </c>
      <c r="J24" s="11">
        <v>0</v>
      </c>
      <c r="K24" s="11">
        <v>0</v>
      </c>
      <c r="L24" s="11">
        <v>0</v>
      </c>
      <c r="M24" s="11">
        <v>0</v>
      </c>
      <c r="N24" s="11">
        <v>0</v>
      </c>
      <c r="O24" s="11">
        <v>0</v>
      </c>
      <c r="P24" s="11">
        <v>0</v>
      </c>
      <c r="Q24" s="11">
        <v>0</v>
      </c>
      <c r="R24" s="11">
        <v>0</v>
      </c>
    </row>
    <row r="25" spans="1:21" x14ac:dyDescent="0.25">
      <c r="A25" s="22">
        <v>3</v>
      </c>
      <c r="B25" s="149" t="s">
        <v>117</v>
      </c>
      <c r="C25" s="149"/>
      <c r="D25" s="11">
        <f>SUM(D26:D29)</f>
        <v>61</v>
      </c>
      <c r="E25" s="11">
        <f t="shared" ref="E25:R25" si="6">SUM(E26:E29)</f>
        <v>107</v>
      </c>
      <c r="F25" s="66">
        <f>E25/D25*100</f>
        <v>175.40983606557376</v>
      </c>
      <c r="G25" s="11">
        <f t="shared" si="6"/>
        <v>0</v>
      </c>
      <c r="H25" s="11">
        <f t="shared" si="6"/>
        <v>0</v>
      </c>
      <c r="I25" s="11">
        <f t="shared" si="6"/>
        <v>0</v>
      </c>
      <c r="J25" s="11">
        <f t="shared" si="6"/>
        <v>1</v>
      </c>
      <c r="K25" s="11">
        <f t="shared" si="6"/>
        <v>1</v>
      </c>
      <c r="L25" s="11">
        <f t="shared" si="6"/>
        <v>0</v>
      </c>
      <c r="M25" s="11">
        <f t="shared" si="6"/>
        <v>3</v>
      </c>
      <c r="N25" s="11">
        <f t="shared" si="6"/>
        <v>0</v>
      </c>
      <c r="O25" s="11">
        <f t="shared" si="6"/>
        <v>-100</v>
      </c>
      <c r="P25" s="11">
        <f t="shared" si="6"/>
        <v>0</v>
      </c>
      <c r="Q25" s="11">
        <f t="shared" si="6"/>
        <v>0</v>
      </c>
      <c r="R25" s="11">
        <f t="shared" si="6"/>
        <v>0</v>
      </c>
    </row>
    <row r="26" spans="1:21" s="7" customFormat="1" x14ac:dyDescent="0.25">
      <c r="A26" s="89" t="s">
        <v>302</v>
      </c>
      <c r="B26" s="148" t="s">
        <v>54</v>
      </c>
      <c r="C26" s="148"/>
      <c r="D26" s="90">
        <v>61</v>
      </c>
      <c r="E26" s="90">
        <v>107</v>
      </c>
      <c r="F26" s="66">
        <f>E26/D26*100</f>
        <v>175.40983606557376</v>
      </c>
      <c r="G26" s="12">
        <v>0</v>
      </c>
      <c r="H26" s="12">
        <v>0</v>
      </c>
      <c r="I26" s="12">
        <v>0</v>
      </c>
      <c r="J26" s="12">
        <v>1</v>
      </c>
      <c r="K26" s="12">
        <v>1</v>
      </c>
      <c r="L26" s="12">
        <f>K26*100/J26-100</f>
        <v>0</v>
      </c>
      <c r="M26" s="12">
        <v>3</v>
      </c>
      <c r="N26" s="12">
        <v>0</v>
      </c>
      <c r="O26" s="12">
        <f>N26*100/M26-100</f>
        <v>-100</v>
      </c>
      <c r="P26" s="12">
        <v>0</v>
      </c>
      <c r="Q26" s="12">
        <v>0</v>
      </c>
      <c r="R26" s="12">
        <v>0</v>
      </c>
    </row>
    <row r="27" spans="1:21" ht="34.5" customHeight="1" x14ac:dyDescent="0.25">
      <c r="A27" s="22" t="s">
        <v>303</v>
      </c>
      <c r="B27" s="149" t="s">
        <v>118</v>
      </c>
      <c r="C27" s="149"/>
      <c r="D27" s="11">
        <v>0</v>
      </c>
      <c r="E27" s="11">
        <v>0</v>
      </c>
      <c r="F27" s="11">
        <v>0</v>
      </c>
      <c r="G27" s="11">
        <v>0</v>
      </c>
      <c r="H27" s="11">
        <v>0</v>
      </c>
      <c r="I27" s="11">
        <v>0</v>
      </c>
      <c r="J27" s="11">
        <v>0</v>
      </c>
      <c r="K27" s="11">
        <v>0</v>
      </c>
      <c r="L27" s="11">
        <v>0</v>
      </c>
      <c r="M27" s="11">
        <v>0</v>
      </c>
      <c r="N27" s="91">
        <v>0</v>
      </c>
      <c r="O27" s="11">
        <v>0</v>
      </c>
      <c r="P27" s="11">
        <v>0</v>
      </c>
      <c r="Q27" s="11">
        <v>0</v>
      </c>
      <c r="R27" s="11">
        <v>0</v>
      </c>
    </row>
    <row r="28" spans="1:21" ht="33.75" customHeight="1" x14ac:dyDescent="0.25">
      <c r="A28" s="22" t="s">
        <v>304</v>
      </c>
      <c r="B28" s="149" t="s">
        <v>119</v>
      </c>
      <c r="C28" s="149"/>
      <c r="D28" s="11">
        <v>0</v>
      </c>
      <c r="E28" s="11">
        <v>0</v>
      </c>
      <c r="F28" s="66">
        <v>0</v>
      </c>
      <c r="G28" s="11">
        <v>0</v>
      </c>
      <c r="H28" s="11">
        <v>0</v>
      </c>
      <c r="I28" s="11">
        <v>0</v>
      </c>
      <c r="J28" s="11">
        <v>0</v>
      </c>
      <c r="K28" s="11">
        <v>0</v>
      </c>
      <c r="L28" s="11">
        <v>0</v>
      </c>
      <c r="M28" s="11">
        <v>0</v>
      </c>
      <c r="N28" s="11">
        <v>0</v>
      </c>
      <c r="O28" s="11">
        <v>0</v>
      </c>
      <c r="P28" s="11">
        <v>0</v>
      </c>
      <c r="Q28" s="11">
        <v>0</v>
      </c>
      <c r="R28" s="11">
        <v>0</v>
      </c>
    </row>
    <row r="29" spans="1:21" ht="16.5" customHeight="1" x14ac:dyDescent="0.25">
      <c r="A29" s="22" t="s">
        <v>305</v>
      </c>
      <c r="B29" s="149" t="s">
        <v>111</v>
      </c>
      <c r="C29" s="149"/>
      <c r="D29" s="11"/>
      <c r="E29" s="11"/>
      <c r="F29" s="11"/>
      <c r="G29" s="11"/>
      <c r="H29" s="11"/>
      <c r="I29" s="11"/>
      <c r="J29" s="11"/>
      <c r="K29" s="11"/>
      <c r="L29" s="11"/>
      <c r="M29" s="11"/>
      <c r="N29" s="11"/>
      <c r="O29" s="11"/>
      <c r="P29" s="11"/>
      <c r="Q29" s="11"/>
      <c r="R29" s="11"/>
    </row>
    <row r="30" spans="1:21" x14ac:dyDescent="0.25">
      <c r="A30" t="s">
        <v>34</v>
      </c>
    </row>
    <row r="31" spans="1:21" x14ac:dyDescent="0.25">
      <c r="A31" t="s">
        <v>35</v>
      </c>
    </row>
    <row r="32" spans="1:21" x14ac:dyDescent="0.25">
      <c r="A32" s="136" t="s">
        <v>120</v>
      </c>
      <c r="B32" s="136"/>
      <c r="C32" s="136"/>
      <c r="D32" s="136"/>
      <c r="E32" s="136"/>
      <c r="F32" s="136"/>
      <c r="G32" s="136"/>
      <c r="H32" s="136"/>
      <c r="I32" s="136"/>
      <c r="J32" s="136"/>
      <c r="K32" s="136"/>
      <c r="L32" s="136"/>
      <c r="M32" s="136"/>
      <c r="N32" s="136"/>
      <c r="O32" s="136"/>
      <c r="P32" s="136"/>
      <c r="Q32" s="136"/>
      <c r="R32" s="136"/>
      <c r="S32" s="136"/>
      <c r="T32" s="136"/>
      <c r="U32" s="24"/>
    </row>
    <row r="33" spans="1:21" x14ac:dyDescent="0.25">
      <c r="A33" s="136" t="s">
        <v>121</v>
      </c>
      <c r="B33" s="136"/>
      <c r="C33" s="136"/>
      <c r="D33" s="136"/>
      <c r="E33" s="136"/>
      <c r="F33" s="136"/>
      <c r="G33" s="136"/>
      <c r="H33" s="136"/>
      <c r="I33" s="136"/>
      <c r="J33" s="136"/>
      <c r="K33" s="136"/>
      <c r="L33" s="136"/>
      <c r="M33" s="136"/>
      <c r="N33" s="136"/>
      <c r="O33" s="136"/>
      <c r="P33" s="136"/>
      <c r="Q33" s="136"/>
      <c r="R33" s="136"/>
      <c r="S33" s="136"/>
      <c r="T33" s="136"/>
      <c r="U33" s="6"/>
    </row>
    <row r="34" spans="1:21" x14ac:dyDescent="0.25">
      <c r="A34" s="136" t="s">
        <v>122</v>
      </c>
      <c r="B34" s="136"/>
      <c r="C34" s="136"/>
      <c r="D34" s="136"/>
      <c r="E34" s="136"/>
      <c r="F34" s="136"/>
      <c r="G34" s="136"/>
      <c r="H34" s="136"/>
      <c r="I34" s="136"/>
      <c r="J34" s="136"/>
      <c r="K34" s="136"/>
      <c r="L34" s="136"/>
      <c r="M34" s="136"/>
      <c r="N34" s="136"/>
      <c r="O34" s="136"/>
      <c r="P34" s="136"/>
      <c r="Q34" s="136"/>
      <c r="R34" s="136"/>
      <c r="S34" s="136"/>
      <c r="T34" s="136"/>
      <c r="U34" s="6"/>
    </row>
    <row r="35" spans="1:21" x14ac:dyDescent="0.25">
      <c r="A35" s="136" t="s">
        <v>123</v>
      </c>
      <c r="B35" s="136"/>
      <c r="C35" s="136"/>
      <c r="D35" s="136"/>
      <c r="E35" s="136"/>
      <c r="F35" s="136"/>
      <c r="G35" s="136"/>
      <c r="H35" s="136"/>
      <c r="I35" s="136"/>
      <c r="J35" s="136"/>
      <c r="K35" s="136"/>
      <c r="L35" s="136"/>
      <c r="M35" s="136"/>
      <c r="N35" s="136"/>
      <c r="O35" s="136"/>
      <c r="P35" s="136"/>
      <c r="Q35" s="136"/>
      <c r="R35" s="136"/>
      <c r="S35" s="136"/>
      <c r="T35" s="136"/>
      <c r="U35" s="6"/>
    </row>
    <row r="36" spans="1:21" x14ac:dyDescent="0.25">
      <c r="A36" s="136" t="s">
        <v>124</v>
      </c>
      <c r="B36" s="136"/>
      <c r="C36" s="136"/>
      <c r="D36" s="136"/>
      <c r="E36" s="136"/>
      <c r="F36" s="136"/>
      <c r="G36" s="136"/>
      <c r="H36" s="136"/>
      <c r="I36" s="136"/>
      <c r="J36" s="136"/>
      <c r="K36" s="136"/>
      <c r="L36" s="136"/>
      <c r="M36" s="136"/>
      <c r="N36" s="136"/>
      <c r="O36" s="136"/>
      <c r="P36" s="136"/>
      <c r="Q36" s="136"/>
      <c r="R36" s="136"/>
      <c r="S36" s="136"/>
      <c r="T36" s="136"/>
      <c r="U36" s="6"/>
    </row>
    <row r="37" spans="1:21" x14ac:dyDescent="0.25">
      <c r="A37" s="136" t="s">
        <v>125</v>
      </c>
      <c r="B37" s="136"/>
      <c r="C37" s="136"/>
      <c r="D37" s="136"/>
      <c r="E37" s="136"/>
      <c r="F37" s="136"/>
      <c r="G37" s="136"/>
      <c r="H37" s="136"/>
      <c r="I37" s="136"/>
      <c r="J37" s="136"/>
      <c r="K37" s="136"/>
      <c r="L37" s="136"/>
      <c r="M37" s="136"/>
      <c r="N37" s="136"/>
      <c r="O37" s="136"/>
      <c r="P37" s="136"/>
      <c r="Q37" s="136"/>
      <c r="R37" s="136"/>
      <c r="S37" s="136"/>
      <c r="T37" s="136"/>
      <c r="U37" s="6"/>
    </row>
    <row r="38" spans="1:21" x14ac:dyDescent="0.25">
      <c r="A38" s="136" t="s">
        <v>126</v>
      </c>
      <c r="B38" s="136"/>
      <c r="C38" s="136"/>
      <c r="D38" s="136"/>
      <c r="E38" s="136"/>
      <c r="F38" s="136"/>
      <c r="G38" s="136"/>
      <c r="H38" s="136"/>
      <c r="I38" s="136"/>
      <c r="J38" s="136"/>
      <c r="K38" s="136"/>
      <c r="L38" s="136"/>
      <c r="M38" s="136"/>
      <c r="N38" s="136"/>
      <c r="O38" s="136"/>
      <c r="P38" s="136"/>
      <c r="Q38" s="136"/>
      <c r="R38" s="136"/>
      <c r="S38" s="136"/>
      <c r="T38" s="136"/>
      <c r="U38" s="6"/>
    </row>
    <row r="39" spans="1:21" x14ac:dyDescent="0.25">
      <c r="A39" s="136" t="s">
        <v>127</v>
      </c>
      <c r="B39" s="136"/>
      <c r="C39" s="136"/>
      <c r="D39" s="136"/>
      <c r="E39" s="136"/>
      <c r="F39" s="136"/>
      <c r="G39" s="136"/>
      <c r="H39" s="136"/>
      <c r="I39" s="136"/>
      <c r="J39" s="136"/>
      <c r="K39" s="136"/>
      <c r="L39" s="136"/>
      <c r="M39" s="136"/>
      <c r="N39" s="136"/>
      <c r="O39" s="136"/>
      <c r="P39" s="136"/>
      <c r="Q39" s="136"/>
      <c r="R39" s="136"/>
      <c r="S39" s="136"/>
      <c r="T39" s="136"/>
      <c r="U39" s="6"/>
    </row>
    <row r="40" spans="1:21" ht="31.5" customHeight="1" x14ac:dyDescent="0.25">
      <c r="A40" s="136" t="s">
        <v>128</v>
      </c>
      <c r="B40" s="136"/>
      <c r="C40" s="136"/>
      <c r="D40" s="136"/>
      <c r="E40" s="136"/>
      <c r="F40" s="136"/>
      <c r="G40" s="136"/>
      <c r="H40" s="136"/>
      <c r="I40" s="136"/>
      <c r="J40" s="136"/>
      <c r="K40" s="136"/>
      <c r="L40" s="136"/>
      <c r="M40" s="136"/>
      <c r="N40" s="136"/>
      <c r="O40" s="136"/>
      <c r="P40" s="136"/>
      <c r="Q40" s="136"/>
      <c r="R40" s="136"/>
      <c r="S40" s="136"/>
      <c r="T40" s="136"/>
      <c r="U40" s="6"/>
    </row>
    <row r="41" spans="1:21" x14ac:dyDescent="0.25">
      <c r="A41" s="136" t="s">
        <v>129</v>
      </c>
      <c r="B41" s="136"/>
      <c r="C41" s="136"/>
      <c r="D41" s="136"/>
      <c r="E41" s="136"/>
      <c r="F41" s="136"/>
      <c r="G41" s="136"/>
      <c r="H41" s="136"/>
      <c r="I41" s="136"/>
      <c r="J41" s="136"/>
      <c r="K41" s="136"/>
      <c r="L41" s="136"/>
      <c r="M41" s="136"/>
      <c r="N41" s="136"/>
      <c r="O41" s="136"/>
      <c r="P41" s="136"/>
      <c r="Q41" s="136"/>
      <c r="R41" s="136"/>
      <c r="S41" s="136"/>
      <c r="T41" s="136"/>
      <c r="U41" s="6"/>
    </row>
    <row r="42" spans="1:21" x14ac:dyDescent="0.25">
      <c r="A42" s="136" t="s">
        <v>130</v>
      </c>
      <c r="B42" s="136"/>
      <c r="C42" s="136"/>
      <c r="D42" s="136"/>
      <c r="E42" s="136"/>
      <c r="F42" s="136"/>
      <c r="G42" s="136"/>
      <c r="H42" s="136"/>
      <c r="I42" s="136"/>
      <c r="J42" s="136"/>
      <c r="K42" s="136"/>
      <c r="L42" s="136"/>
      <c r="M42" s="136"/>
      <c r="N42" s="136"/>
      <c r="O42" s="136"/>
      <c r="P42" s="136"/>
      <c r="Q42" s="136"/>
      <c r="R42" s="136"/>
      <c r="S42" s="136"/>
      <c r="T42" s="136"/>
      <c r="U42" s="6"/>
    </row>
    <row r="43" spans="1:21" x14ac:dyDescent="0.25">
      <c r="A43" s="136" t="s">
        <v>131</v>
      </c>
      <c r="B43" s="136"/>
      <c r="C43" s="136"/>
      <c r="D43" s="136"/>
      <c r="E43" s="136"/>
      <c r="F43" s="136"/>
      <c r="G43" s="136"/>
      <c r="H43" s="136"/>
      <c r="I43" s="136"/>
      <c r="J43" s="136"/>
      <c r="K43" s="136"/>
      <c r="L43" s="136"/>
      <c r="M43" s="136"/>
      <c r="N43" s="136"/>
      <c r="O43" s="136"/>
      <c r="P43" s="136"/>
      <c r="Q43" s="136"/>
      <c r="R43" s="136"/>
      <c r="S43" s="136"/>
      <c r="T43" s="136"/>
      <c r="U43" s="6"/>
    </row>
    <row r="44" spans="1:21" x14ac:dyDescent="0.25">
      <c r="A44" s="136" t="s">
        <v>132</v>
      </c>
      <c r="B44" s="136"/>
      <c r="C44" s="136"/>
      <c r="D44" s="136"/>
      <c r="E44" s="136"/>
      <c r="F44" s="136"/>
      <c r="G44" s="136"/>
      <c r="H44" s="136"/>
      <c r="I44" s="136"/>
      <c r="J44" s="136"/>
      <c r="K44" s="136"/>
      <c r="L44" s="136"/>
      <c r="M44" s="136"/>
      <c r="N44" s="136"/>
      <c r="O44" s="136"/>
      <c r="P44" s="136"/>
      <c r="Q44" s="136"/>
      <c r="R44" s="136"/>
      <c r="S44" s="136"/>
      <c r="T44" s="136"/>
      <c r="U44" s="6"/>
    </row>
    <row r="45" spans="1:21" ht="60" customHeight="1" x14ac:dyDescent="0.25">
      <c r="A45" s="136" t="s">
        <v>202</v>
      </c>
      <c r="B45" s="136"/>
      <c r="C45" s="136"/>
      <c r="D45" s="136"/>
      <c r="E45" s="136"/>
      <c r="F45" s="136"/>
      <c r="G45" s="136"/>
      <c r="H45" s="136"/>
      <c r="I45" s="136"/>
      <c r="J45" s="136"/>
      <c r="K45" s="136"/>
      <c r="L45" s="136"/>
      <c r="M45" s="136"/>
      <c r="N45" s="136"/>
      <c r="O45" s="136"/>
      <c r="P45" s="136"/>
      <c r="Q45" s="136"/>
      <c r="R45" s="136"/>
      <c r="S45" s="136"/>
      <c r="T45" s="136"/>
      <c r="U45" s="6"/>
    </row>
  </sheetData>
  <mergeCells count="46">
    <mergeCell ref="A45:T45"/>
    <mergeCell ref="A34:T34"/>
    <mergeCell ref="A35:T35"/>
    <mergeCell ref="A36:T36"/>
    <mergeCell ref="A37:T37"/>
    <mergeCell ref="A43:T43"/>
    <mergeCell ref="A38:T38"/>
    <mergeCell ref="A39:T39"/>
    <mergeCell ref="A44:T44"/>
    <mergeCell ref="A40:T40"/>
    <mergeCell ref="A42:T42"/>
    <mergeCell ref="B29:C29"/>
    <mergeCell ref="A32:T32"/>
    <mergeCell ref="B8:C8"/>
    <mergeCell ref="B14:C14"/>
    <mergeCell ref="B13:C13"/>
    <mergeCell ref="B15:C15"/>
    <mergeCell ref="B10:C10"/>
    <mergeCell ref="B11:C11"/>
    <mergeCell ref="B25:C25"/>
    <mergeCell ref="B16:C16"/>
    <mergeCell ref="B26:C26"/>
    <mergeCell ref="B19:C19"/>
    <mergeCell ref="A33:T33"/>
    <mergeCell ref="B28:C28"/>
    <mergeCell ref="B27:C27"/>
    <mergeCell ref="B24:C24"/>
    <mergeCell ref="B21:C21"/>
    <mergeCell ref="B18:C18"/>
    <mergeCell ref="B23:C23"/>
    <mergeCell ref="A41:T41"/>
    <mergeCell ref="B9:C9"/>
    <mergeCell ref="B12:C12"/>
    <mergeCell ref="B22:C22"/>
    <mergeCell ref="B17:C17"/>
    <mergeCell ref="B20:C20"/>
    <mergeCell ref="A1:U1"/>
    <mergeCell ref="A3:T3"/>
    <mergeCell ref="A5:A7"/>
    <mergeCell ref="B5:C7"/>
    <mergeCell ref="D5:R5"/>
    <mergeCell ref="D6:F6"/>
    <mergeCell ref="G6:I6"/>
    <mergeCell ref="J6:L6"/>
    <mergeCell ref="M6:O6"/>
    <mergeCell ref="P6:R6"/>
  </mergeCells>
  <phoneticPr fontId="6" type="noConversion"/>
  <pageMargins left="0.7" right="0.7" top="0.75" bottom="0.75" header="0.3" footer="0.3"/>
  <pageSetup paperSize="9" scale="51" orientation="landscape" r:id="rId1"/>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activeCell="G9" sqref="G9"/>
    </sheetView>
  </sheetViews>
  <sheetFormatPr defaultRowHeight="15" x14ac:dyDescent="0.25"/>
  <cols>
    <col min="1" max="1" width="5.140625" customWidth="1"/>
    <col min="2" max="2" width="15.5703125" customWidth="1"/>
    <col min="3" max="3" width="13.85546875" customWidth="1"/>
    <col min="4" max="4" width="12.42578125" customWidth="1"/>
    <col min="5" max="5" width="17.5703125" customWidth="1"/>
    <col min="6" max="6" width="17.7109375" customWidth="1"/>
    <col min="7" max="7" width="19.140625" customWidth="1"/>
    <col min="8" max="8" width="18.5703125" customWidth="1"/>
    <col min="9" max="9" width="17" customWidth="1"/>
    <col min="10" max="10" width="18.42578125" customWidth="1"/>
    <col min="11" max="11" width="23"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14" x14ac:dyDescent="0.25">
      <c r="A1" s="187" t="s">
        <v>133</v>
      </c>
      <c r="B1" s="187"/>
      <c r="C1" s="187"/>
      <c r="D1" s="187"/>
      <c r="E1" s="187"/>
      <c r="F1" s="187"/>
      <c r="G1" s="187"/>
      <c r="H1" s="187"/>
      <c r="I1" s="187"/>
      <c r="J1" s="187"/>
      <c r="K1" s="187"/>
      <c r="L1" s="187"/>
      <c r="M1" s="187"/>
      <c r="N1" s="187"/>
    </row>
    <row r="4" spans="1:14" ht="153.75" customHeight="1" x14ac:dyDescent="0.25">
      <c r="A4" s="13" t="s">
        <v>4</v>
      </c>
      <c r="B4" s="13" t="s">
        <v>134</v>
      </c>
      <c r="C4" s="13" t="s">
        <v>135</v>
      </c>
      <c r="D4" s="13" t="s">
        <v>136</v>
      </c>
      <c r="E4" s="13" t="s">
        <v>137</v>
      </c>
      <c r="F4" s="13" t="s">
        <v>138</v>
      </c>
      <c r="G4" s="13" t="s">
        <v>139</v>
      </c>
      <c r="H4" s="13" t="s">
        <v>140</v>
      </c>
      <c r="I4" s="13" t="s">
        <v>141</v>
      </c>
      <c r="J4" s="13" t="s">
        <v>142</v>
      </c>
      <c r="K4" s="13" t="s">
        <v>143</v>
      </c>
    </row>
    <row r="5" spans="1:14" x14ac:dyDescent="0.25">
      <c r="A5" s="14">
        <v>1</v>
      </c>
      <c r="B5" s="14">
        <v>2</v>
      </c>
      <c r="C5" s="14">
        <v>3</v>
      </c>
      <c r="D5" s="14">
        <v>4</v>
      </c>
      <c r="E5" s="14">
        <v>5</v>
      </c>
      <c r="F5" s="14">
        <v>6</v>
      </c>
      <c r="G5" s="14">
        <v>7</v>
      </c>
      <c r="H5" s="14">
        <v>8</v>
      </c>
      <c r="I5" s="14">
        <v>9</v>
      </c>
      <c r="J5" s="14">
        <v>10</v>
      </c>
      <c r="K5" s="14">
        <v>11</v>
      </c>
    </row>
    <row r="6" spans="1:14" ht="94.5" customHeight="1" x14ac:dyDescent="0.25">
      <c r="A6" s="11">
        <v>1</v>
      </c>
      <c r="B6" s="10" t="s">
        <v>334</v>
      </c>
      <c r="C6" s="10" t="s">
        <v>333</v>
      </c>
      <c r="D6" s="10" t="s">
        <v>335</v>
      </c>
      <c r="E6" s="10" t="s">
        <v>336</v>
      </c>
      <c r="F6" s="10" t="s">
        <v>338</v>
      </c>
      <c r="G6" s="11"/>
      <c r="H6" s="11">
        <v>423</v>
      </c>
      <c r="I6" s="11">
        <v>5</v>
      </c>
      <c r="J6" s="11">
        <v>5</v>
      </c>
      <c r="K6" s="11">
        <v>0</v>
      </c>
    </row>
    <row r="7" spans="1:14" x14ac:dyDescent="0.25">
      <c r="A7" s="11">
        <v>2</v>
      </c>
      <c r="B7" s="11"/>
      <c r="C7" s="11"/>
      <c r="D7" s="11"/>
      <c r="E7" s="11"/>
      <c r="F7" s="11" t="s">
        <v>337</v>
      </c>
      <c r="G7" s="11"/>
      <c r="H7" s="11"/>
      <c r="I7" s="11"/>
      <c r="J7" s="11"/>
      <c r="K7" s="11"/>
    </row>
    <row r="9" spans="1:14" x14ac:dyDescent="0.25">
      <c r="A9" t="s">
        <v>34</v>
      </c>
    </row>
    <row r="10" spans="1:14" x14ac:dyDescent="0.25">
      <c r="A10" t="s">
        <v>35</v>
      </c>
    </row>
    <row r="11" spans="1:14" x14ac:dyDescent="0.25">
      <c r="A11" s="136" t="s">
        <v>144</v>
      </c>
      <c r="B11" s="136"/>
      <c r="C11" s="136"/>
      <c r="D11" s="136"/>
      <c r="E11" s="136"/>
      <c r="F11" s="136"/>
      <c r="G11" s="136"/>
      <c r="H11" s="136"/>
      <c r="I11" s="136"/>
      <c r="J11" s="136"/>
      <c r="K11" s="136"/>
      <c r="L11" s="136"/>
      <c r="M11" s="136"/>
      <c r="N11" s="136"/>
    </row>
    <row r="12" spans="1:14" x14ac:dyDescent="0.25">
      <c r="A12" s="136" t="s">
        <v>145</v>
      </c>
      <c r="B12" s="136"/>
      <c r="C12" s="136"/>
      <c r="D12" s="136"/>
      <c r="E12" s="136"/>
      <c r="F12" s="136"/>
      <c r="G12" s="136"/>
      <c r="H12" s="136"/>
      <c r="I12" s="136"/>
      <c r="J12" s="136"/>
      <c r="K12" s="136"/>
      <c r="L12" s="136"/>
      <c r="M12" s="136"/>
      <c r="N12" s="136"/>
    </row>
    <row r="13" spans="1:14" x14ac:dyDescent="0.25">
      <c r="A13" s="136" t="s">
        <v>146</v>
      </c>
      <c r="B13" s="136"/>
      <c r="C13" s="136"/>
      <c r="D13" s="136"/>
      <c r="E13" s="136"/>
      <c r="F13" s="136"/>
      <c r="G13" s="136"/>
      <c r="H13" s="136"/>
      <c r="I13" s="136"/>
      <c r="J13" s="136"/>
      <c r="K13" s="136"/>
      <c r="L13" s="136"/>
      <c r="M13" s="136"/>
      <c r="N13" s="136"/>
    </row>
    <row r="14" spans="1:14" x14ac:dyDescent="0.25">
      <c r="A14" s="136" t="s">
        <v>147</v>
      </c>
      <c r="B14" s="136"/>
      <c r="C14" s="136"/>
      <c r="D14" s="136"/>
      <c r="E14" s="136"/>
      <c r="F14" s="136"/>
      <c r="G14" s="136"/>
      <c r="H14" s="136"/>
      <c r="I14" s="136"/>
      <c r="J14" s="136"/>
      <c r="K14" s="136"/>
      <c r="L14" s="136"/>
      <c r="M14" s="136"/>
      <c r="N14" s="136"/>
    </row>
  </sheetData>
  <mergeCells count="5">
    <mergeCell ref="A14:N14"/>
    <mergeCell ref="A1:N1"/>
    <mergeCell ref="A11:N11"/>
    <mergeCell ref="A12:N12"/>
    <mergeCell ref="A13:N13"/>
  </mergeCells>
  <phoneticPr fontId="6" type="noConversion"/>
  <pageMargins left="0.7" right="0.7" top="0.75" bottom="0.75" header="0.3" footer="0.3"/>
  <pageSetup paperSize="9" scale="51" orientation="landscape" r:id="rId1"/>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B15" sqref="B15"/>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2" spans="1:12" x14ac:dyDescent="0.25">
      <c r="A2" s="191" t="s">
        <v>148</v>
      </c>
      <c r="B2" s="191"/>
      <c r="C2" s="191"/>
      <c r="D2" s="191"/>
      <c r="E2" s="191"/>
      <c r="F2" s="191"/>
      <c r="G2" s="191"/>
      <c r="H2" s="191"/>
      <c r="I2" s="27"/>
      <c r="J2" s="27"/>
      <c r="K2" s="27"/>
      <c r="L2" s="27"/>
    </row>
    <row r="4" spans="1:12" x14ac:dyDescent="0.25">
      <c r="A4" s="14" t="s">
        <v>4</v>
      </c>
      <c r="B4" s="147" t="s">
        <v>149</v>
      </c>
      <c r="C4" s="147"/>
      <c r="D4" s="147"/>
      <c r="E4" s="147"/>
      <c r="F4" s="11"/>
      <c r="G4" s="11"/>
    </row>
    <row r="5" spans="1:12" ht="33.75" customHeight="1" x14ac:dyDescent="0.25">
      <c r="A5" s="100">
        <v>1</v>
      </c>
      <c r="B5" s="188" t="s">
        <v>150</v>
      </c>
      <c r="C5" s="188"/>
      <c r="D5" s="188"/>
      <c r="E5" s="188"/>
      <c r="F5" s="10" t="s">
        <v>153</v>
      </c>
      <c r="G5" s="11"/>
    </row>
    <row r="6" spans="1:12" x14ac:dyDescent="0.25">
      <c r="A6" s="100"/>
      <c r="B6" s="189" t="s">
        <v>151</v>
      </c>
      <c r="C6" s="189"/>
      <c r="D6" s="189"/>
      <c r="E6" s="189"/>
      <c r="F6" s="11" t="s">
        <v>331</v>
      </c>
      <c r="G6" s="11"/>
    </row>
    <row r="7" spans="1:12" x14ac:dyDescent="0.25">
      <c r="A7" s="100"/>
      <c r="B7" s="190" t="s">
        <v>152</v>
      </c>
      <c r="C7" s="190"/>
      <c r="D7" s="190"/>
      <c r="E7" s="190"/>
      <c r="F7" s="11"/>
      <c r="G7" s="11"/>
    </row>
    <row r="8" spans="1:12" ht="31.5" customHeight="1" x14ac:dyDescent="0.25">
      <c r="A8" s="14">
        <v>2</v>
      </c>
      <c r="B8" s="149" t="s">
        <v>154</v>
      </c>
      <c r="C8" s="149"/>
      <c r="D8" s="149"/>
      <c r="E8" s="149"/>
      <c r="F8" s="11" t="s">
        <v>155</v>
      </c>
      <c r="G8" s="11">
        <v>0</v>
      </c>
    </row>
    <row r="9" spans="1:12" ht="30.75" customHeight="1" x14ac:dyDescent="0.25">
      <c r="A9" s="22" t="s">
        <v>293</v>
      </c>
      <c r="B9" s="149" t="s">
        <v>156</v>
      </c>
      <c r="C9" s="149"/>
      <c r="D9" s="149"/>
      <c r="E9" s="149"/>
      <c r="F9" s="11" t="s">
        <v>155</v>
      </c>
      <c r="G9" s="11">
        <v>0</v>
      </c>
    </row>
    <row r="10" spans="1:12" ht="31.5" customHeight="1" x14ac:dyDescent="0.25">
      <c r="A10" s="22" t="s">
        <v>294</v>
      </c>
      <c r="B10" s="149" t="s">
        <v>157</v>
      </c>
      <c r="C10" s="149"/>
      <c r="D10" s="149"/>
      <c r="E10" s="149"/>
      <c r="F10" s="11" t="s">
        <v>155</v>
      </c>
      <c r="G10" s="11">
        <v>0</v>
      </c>
    </row>
    <row r="11" spans="1:12" ht="31.5" customHeight="1" x14ac:dyDescent="0.25">
      <c r="A11" s="14">
        <v>3</v>
      </c>
      <c r="B11" s="149" t="s">
        <v>158</v>
      </c>
      <c r="C11" s="149"/>
      <c r="D11" s="149"/>
      <c r="E11" s="149"/>
      <c r="F11" s="11" t="s">
        <v>159</v>
      </c>
      <c r="G11" s="11">
        <v>0</v>
      </c>
    </row>
    <row r="12" spans="1:12" ht="32.25" customHeight="1" x14ac:dyDescent="0.25">
      <c r="A12" s="14">
        <v>4</v>
      </c>
      <c r="B12" s="149" t="s">
        <v>160</v>
      </c>
      <c r="C12" s="149"/>
      <c r="D12" s="149"/>
      <c r="E12" s="149"/>
      <c r="F12" s="11" t="s">
        <v>159</v>
      </c>
      <c r="G12" s="11">
        <v>0</v>
      </c>
    </row>
    <row r="15" spans="1:12" x14ac:dyDescent="0.25">
      <c r="A15" t="s">
        <v>34</v>
      </c>
    </row>
    <row r="16" spans="1:12" x14ac:dyDescent="0.25">
      <c r="A16" t="s">
        <v>35</v>
      </c>
    </row>
    <row r="17" spans="1:12" ht="57.75" customHeight="1" x14ac:dyDescent="0.25">
      <c r="A17" s="136" t="s">
        <v>161</v>
      </c>
      <c r="B17" s="136"/>
      <c r="C17" s="136"/>
      <c r="D17" s="136"/>
      <c r="E17" s="136"/>
      <c r="F17" s="136"/>
      <c r="G17" s="136"/>
      <c r="H17" s="136"/>
      <c r="I17" s="3"/>
      <c r="J17" s="3"/>
      <c r="K17" s="3"/>
      <c r="L17" s="3"/>
    </row>
    <row r="18" spans="1:12" ht="30.75" customHeight="1" x14ac:dyDescent="0.25">
      <c r="A18" s="136" t="s">
        <v>162</v>
      </c>
      <c r="B18" s="136"/>
      <c r="C18" s="136"/>
      <c r="D18" s="136"/>
      <c r="E18" s="136"/>
      <c r="F18" s="136"/>
      <c r="G18" s="136"/>
      <c r="H18" s="136"/>
      <c r="I18" s="3"/>
      <c r="J18" s="3"/>
      <c r="K18" s="3"/>
      <c r="L18" s="3"/>
    </row>
  </sheetData>
  <mergeCells count="13">
    <mergeCell ref="A2:H2"/>
    <mergeCell ref="A17:H17"/>
    <mergeCell ref="A18:H18"/>
    <mergeCell ref="B11:E11"/>
    <mergeCell ref="B12:E12"/>
    <mergeCell ref="A5:A7"/>
    <mergeCell ref="B4:E4"/>
    <mergeCell ref="B5:E5"/>
    <mergeCell ref="B6:E6"/>
    <mergeCell ref="B7:E7"/>
    <mergeCell ref="B8:E8"/>
    <mergeCell ref="B9:E9"/>
    <mergeCell ref="B10:E10"/>
  </mergeCells>
  <phoneticPr fontId="6" type="noConversion"/>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6</vt:i4>
      </vt:variant>
    </vt:vector>
  </HeadingPairs>
  <TitlesOfParts>
    <vt:vector size="16" baseType="lpstr">
      <vt:lpstr>титульный</vt:lpstr>
      <vt:lpstr>ч. 1 .1</vt:lpstr>
      <vt:lpstr>ч. 1.2-1,4</vt:lpstr>
      <vt:lpstr>ч.2.1</vt:lpstr>
      <vt:lpstr>ч 2.2 -2.4</vt:lpstr>
      <vt:lpstr>ч 3</vt:lpstr>
      <vt:lpstr>ч 4.1</vt:lpstr>
      <vt:lpstr>ч 4.2</vt:lpstr>
      <vt:lpstr>ч 4.3</vt:lpstr>
      <vt:lpstr>ч 4.4-4.9</vt:lpstr>
      <vt:lpstr>'ч 3'!Область_печати</vt:lpstr>
      <vt:lpstr>'ч 4.1'!Область_печати</vt:lpstr>
      <vt:lpstr>'ч 4.4-4.9'!Область_печати</vt:lpstr>
      <vt:lpstr>'ч. 1 .1'!Область_печати</vt:lpstr>
      <vt:lpstr>'ч. 1.2-1,4'!Область_печати</vt:lpstr>
      <vt:lpstr>ч.2.1!Область_печати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2017-02-09T10:26:46Z</cp:lastPrinted>
  <dcterms:created xsi:type="dcterms:W3CDTF">2006-09-16T00:00:00Z</dcterms:created>
  <dcterms:modified xsi:type="dcterms:W3CDTF">2017-03-29T05:37:26Z</dcterms:modified>
</cp:coreProperties>
</file>